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ravaud\Wimi Drive auraee\Pôle_Perf\Obs_CAE_Interne_AURAEE\1_Appui politiques publiques et schemas\Synthèse 2023\donnees\"/>
    </mc:Choice>
  </mc:AlternateContent>
  <xr:revisionPtr revIDLastSave="0" documentId="13_ncr:1_{878617A1-880C-4DDF-A768-14148261F4E7}" xr6:coauthVersionLast="47" xr6:coauthVersionMax="47" xr10:uidLastSave="{00000000-0000-0000-0000-000000000000}"/>
  <bookViews>
    <workbookView xWindow="22932" yWindow="-108" windowWidth="30936" windowHeight="16896" activeTab="7" xr2:uid="{9E4DB450-6EB9-4258-8C42-109055F44CBB}"/>
  </bookViews>
  <sheets>
    <sheet name="Synthèse 2023" sheetId="6" r:id="rId1"/>
    <sheet name="climat" sheetId="1" r:id="rId2"/>
    <sheet name="Emissions de GES" sheetId="7" r:id="rId3"/>
    <sheet name="Puits de carbone" sheetId="8" r:id="rId4"/>
    <sheet name="Emissions de polluants" sheetId="5" r:id="rId5"/>
    <sheet name="air" sheetId="2" r:id="rId6"/>
    <sheet name="Consommation d'énergie" sheetId="3" r:id="rId7"/>
    <sheet name="Prod EnR"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1" l="1"/>
  <c r="K39" i="1"/>
  <c r="M28" i="1"/>
  <c r="M29" i="1"/>
  <c r="M30" i="1"/>
  <c r="M31" i="1"/>
  <c r="M32" i="1"/>
  <c r="M33" i="1"/>
  <c r="M34" i="1"/>
  <c r="M35" i="1"/>
  <c r="M36" i="1"/>
  <c r="M37" i="1"/>
  <c r="M38" i="1"/>
  <c r="M27" i="1"/>
  <c r="G57" i="1"/>
  <c r="H57" i="1"/>
  <c r="M39" i="1" l="1"/>
  <c r="C16" i="1"/>
  <c r="I10" i="4"/>
  <c r="I5" i="4"/>
  <c r="I9" i="4"/>
  <c r="I8" i="4"/>
  <c r="I7" i="4"/>
  <c r="I6" i="4"/>
  <c r="I4" i="4"/>
  <c r="I3" i="4"/>
  <c r="G38" i="1"/>
  <c r="K16" i="1"/>
  <c r="G14" i="1"/>
  <c r="C17" i="7"/>
  <c r="C17" i="3"/>
  <c r="C16" i="3"/>
  <c r="D17" i="7"/>
  <c r="C16" i="7"/>
  <c r="I18" i="4" l="1"/>
  <c r="I26" i="4" s="1"/>
  <c r="J26" i="4" s="1"/>
  <c r="I19" i="4"/>
  <c r="J17" i="4" s="1"/>
  <c r="D23" i="3"/>
  <c r="D22" i="3"/>
  <c r="D21" i="3"/>
  <c r="D23" i="7"/>
  <c r="D22" i="7"/>
  <c r="D21" i="7"/>
  <c r="J3" i="4" l="1"/>
  <c r="I14" i="5"/>
  <c r="I12" i="5"/>
  <c r="I10" i="5"/>
  <c r="I8" i="5"/>
  <c r="I6" i="5"/>
  <c r="I13" i="5"/>
  <c r="I11" i="5"/>
  <c r="I9" i="5"/>
  <c r="I7" i="5"/>
  <c r="I5" i="5"/>
  <c r="I4" i="5"/>
  <c r="I3" i="5"/>
  <c r="D13" i="5"/>
  <c r="D12" i="5"/>
  <c r="D11" i="5"/>
  <c r="D10" i="5"/>
  <c r="D18" i="5"/>
  <c r="J4" i="4" l="1"/>
  <c r="J5" i="4"/>
  <c r="J8" i="4"/>
  <c r="J6" i="4"/>
  <c r="J7" i="4"/>
  <c r="J9" i="4"/>
  <c r="J10" i="4"/>
  <c r="D11" i="4"/>
  <c r="D12" i="4"/>
  <c r="D13" i="4"/>
  <c r="D14" i="4"/>
  <c r="D15" i="4"/>
  <c r="D16" i="4"/>
  <c r="D17" i="4"/>
  <c r="D18" i="4"/>
  <c r="D17" i="3" l="1"/>
  <c r="D9" i="3" l="1"/>
  <c r="D10" i="3"/>
  <c r="D11" i="3"/>
  <c r="D12" i="3"/>
  <c r="D8" i="3"/>
  <c r="E9" i="3"/>
  <c r="E10" i="3"/>
  <c r="E11" i="3"/>
  <c r="E12" i="3"/>
  <c r="E8" i="3"/>
  <c r="D39" i="5"/>
  <c r="D40" i="5"/>
  <c r="D41" i="5"/>
  <c r="D38" i="5"/>
  <c r="D35" i="5"/>
  <c r="D36" i="5"/>
  <c r="D37" i="5"/>
  <c r="D34" i="5"/>
  <c r="D31" i="5"/>
  <c r="D32" i="5"/>
  <c r="D33" i="5"/>
  <c r="D30" i="5"/>
  <c r="D27" i="5"/>
  <c r="D28" i="5"/>
  <c r="D29" i="5"/>
  <c r="D26" i="5"/>
  <c r="D23" i="5"/>
  <c r="D24" i="5"/>
  <c r="D25" i="5"/>
  <c r="D22" i="5"/>
  <c r="D19" i="5"/>
  <c r="D20" i="5"/>
  <c r="D21" i="5"/>
  <c r="D14" i="5"/>
  <c r="D9" i="5"/>
  <c r="D9" i="7"/>
  <c r="D10" i="7"/>
  <c r="D11" i="7"/>
  <c r="D12" i="7"/>
  <c r="D8" i="7"/>
  <c r="E9" i="7"/>
  <c r="E10" i="7"/>
  <c r="E11" i="7"/>
  <c r="E12" i="7"/>
  <c r="E8" i="7"/>
  <c r="J18" i="4" l="1"/>
</calcChain>
</file>

<file path=xl/sharedStrings.xml><?xml version="1.0" encoding="utf-8"?>
<sst xmlns="http://schemas.openxmlformats.org/spreadsheetml/2006/main" count="643" uniqueCount="193">
  <si>
    <t>Ambérieu-en-Bugey</t>
  </si>
  <si>
    <t>Clermont-Ferrand</t>
  </si>
  <si>
    <t>Lyon-Bron</t>
  </si>
  <si>
    <t>Monestier-de-Clermont</t>
  </si>
  <si>
    <t xml:space="preserve">Montélimar </t>
  </si>
  <si>
    <t>Saint-Etienne-Bouthéon</t>
  </si>
  <si>
    <t>Saugues</t>
  </si>
  <si>
    <t>Vichy-Charmeil</t>
  </si>
  <si>
    <t>station</t>
  </si>
  <si>
    <t>01</t>
  </si>
  <si>
    <t>07</t>
  </si>
  <si>
    <t>38</t>
  </si>
  <si>
    <t>69</t>
  </si>
  <si>
    <t>26</t>
  </si>
  <si>
    <t>42</t>
  </si>
  <si>
    <t>73</t>
  </si>
  <si>
    <t>74</t>
  </si>
  <si>
    <t>43</t>
  </si>
  <si>
    <t>15</t>
  </si>
  <si>
    <t>03</t>
  </si>
  <si>
    <t>Région</t>
  </si>
  <si>
    <t>Aurillac</t>
  </si>
  <si>
    <t>Thônes</t>
  </si>
  <si>
    <t>Évolution</t>
  </si>
  <si>
    <t>Station</t>
  </si>
  <si>
    <t>Département</t>
  </si>
  <si>
    <t>Bourg-Saint-Maurice</t>
  </si>
  <si>
    <t>Saint Étienne de Saint Geoirs</t>
  </si>
  <si>
    <t>Le Cheylard</t>
  </si>
  <si>
    <t>COVNM</t>
  </si>
  <si>
    <t>SOx</t>
  </si>
  <si>
    <t xml:space="preserve">NOx </t>
  </si>
  <si>
    <t xml:space="preserve">NH3 </t>
  </si>
  <si>
    <t>PM10</t>
  </si>
  <si>
    <t>PM2.5</t>
  </si>
  <si>
    <t>Agriculture, sylviculture et aquaculture</t>
  </si>
  <si>
    <t>Résidentiel</t>
  </si>
  <si>
    <t>Tertiaire</t>
  </si>
  <si>
    <t>Transport routier</t>
  </si>
  <si>
    <t>NH3</t>
  </si>
  <si>
    <t>NOx</t>
  </si>
  <si>
    <t>Transports</t>
  </si>
  <si>
    <t>Année</t>
  </si>
  <si>
    <t>Évolution du bilan hydrique (p4)</t>
  </si>
  <si>
    <t>Évolution du nombre de jours de gel (p3)</t>
  </si>
  <si>
    <t>Non énergétique</t>
  </si>
  <si>
    <t>Produits pétroliers</t>
  </si>
  <si>
    <t>Autres</t>
  </si>
  <si>
    <t>Énergies fossiles</t>
  </si>
  <si>
    <t>Électricité</t>
  </si>
  <si>
    <t>Total production ENR</t>
  </si>
  <si>
    <t>Part EnR dans la production d'énergie (p11)</t>
  </si>
  <si>
    <t>Part EnR dans la consommation d'énergie (p11)</t>
  </si>
  <si>
    <t>Nombre habitants</t>
  </si>
  <si>
    <r>
      <t xml:space="preserve">Emissions par habitant 
</t>
    </r>
    <r>
      <rPr>
        <sz val="10"/>
        <color theme="0"/>
        <rFont val="Calibri"/>
        <family val="2"/>
        <scheme val="minor"/>
      </rPr>
      <t>(en teqCO2/hab)</t>
    </r>
  </si>
  <si>
    <t>Consommation d'énergie finale par habitant (p10)</t>
  </si>
  <si>
    <t>Évolution des températures  moyennes (p3)</t>
  </si>
  <si>
    <t>Évolution (en °C)</t>
  </si>
  <si>
    <t>Évolution du nombre de journées estivales (p3)</t>
  </si>
  <si>
    <t>Évolution (en mm)</t>
  </si>
  <si>
    <t>Évolution (en j)</t>
  </si>
  <si>
    <t>&gt; En savoir plus sur la méthodologie d'estimation ARIMA</t>
  </si>
  <si>
    <t>Secteur</t>
  </si>
  <si>
    <r>
      <t xml:space="preserve">Emissions de GES 
</t>
    </r>
    <r>
      <rPr>
        <sz val="11"/>
        <color theme="0"/>
        <rFont val="Calibri"/>
        <family val="2"/>
        <scheme val="minor"/>
      </rPr>
      <t>(en kteqCO2)</t>
    </r>
  </si>
  <si>
    <r>
      <t xml:space="preserve">Part des secteurs 
</t>
    </r>
    <r>
      <rPr>
        <sz val="11"/>
        <color theme="0"/>
        <rFont val="Calibri"/>
        <family val="2"/>
        <scheme val="minor"/>
      </rPr>
      <t>(en %)</t>
    </r>
  </si>
  <si>
    <t>Energie</t>
  </si>
  <si>
    <r>
      <t xml:space="preserve">Part 
</t>
    </r>
    <r>
      <rPr>
        <sz val="11"/>
        <color theme="0"/>
        <rFont val="Calibri"/>
        <family val="2"/>
        <scheme val="minor"/>
      </rPr>
      <t>(en %)</t>
    </r>
  </si>
  <si>
    <t>* données estimées</t>
  </si>
  <si>
    <t>Polluant</t>
  </si>
  <si>
    <t>Emissions 
(en tonnes)</t>
  </si>
  <si>
    <r>
      <t xml:space="preserve">Emissions 
</t>
    </r>
    <r>
      <rPr>
        <sz val="11"/>
        <color theme="0"/>
        <rFont val="Calibri"/>
        <family val="2"/>
        <scheme val="minor"/>
      </rPr>
      <t>(en tonnes)</t>
    </r>
  </si>
  <si>
    <t>Part (en%)</t>
  </si>
  <si>
    <t xml:space="preserve">Secteur </t>
  </si>
  <si>
    <t>Part dans les émissions
(en %)</t>
  </si>
  <si>
    <t>** évolution vs 2005 pour les SOx</t>
  </si>
  <si>
    <r>
      <t xml:space="preserve">Concentration 
</t>
    </r>
    <r>
      <rPr>
        <sz val="11"/>
        <color theme="0"/>
        <rFont val="Calibri"/>
        <family val="2"/>
        <scheme val="minor"/>
      </rPr>
      <t xml:space="preserve">(en </t>
    </r>
    <r>
      <rPr>
        <sz val="11"/>
        <color theme="0"/>
        <rFont val="Calibri"/>
        <family val="2"/>
      </rPr>
      <t>µg/m3)</t>
    </r>
  </si>
  <si>
    <t>Consommation d'énergie 
(en GWh)</t>
  </si>
  <si>
    <r>
      <t xml:space="preserve">Consommation d'énergie 
</t>
    </r>
    <r>
      <rPr>
        <sz val="11"/>
        <color theme="0"/>
        <rFont val="Calibri"/>
        <family val="2"/>
        <scheme val="minor"/>
      </rPr>
      <t>(en GWh)</t>
    </r>
  </si>
  <si>
    <t>Filière</t>
  </si>
  <si>
    <t>Biogaz</t>
  </si>
  <si>
    <t>Bois énergie</t>
  </si>
  <si>
    <t>Eolien</t>
  </si>
  <si>
    <t>Hydro-électricité (hors pompage)</t>
  </si>
  <si>
    <t>Pompes à chaleur</t>
  </si>
  <si>
    <t>Solaire photovoltaïque</t>
  </si>
  <si>
    <t>Solaire thermique</t>
  </si>
  <si>
    <t>Déchets</t>
  </si>
  <si>
    <r>
      <t xml:space="preserve">Production 
</t>
    </r>
    <r>
      <rPr>
        <sz val="11"/>
        <color theme="0"/>
        <rFont val="Calibri"/>
        <family val="2"/>
        <scheme val="minor"/>
      </rPr>
      <t>(en GWh)</t>
    </r>
  </si>
  <si>
    <r>
      <t xml:space="preserve">Part dans la production EnR 
</t>
    </r>
    <r>
      <rPr>
        <sz val="11"/>
        <color theme="0"/>
        <rFont val="Calibri"/>
        <family val="2"/>
        <scheme val="minor"/>
      </rPr>
      <t>(en %)</t>
    </r>
  </si>
  <si>
    <r>
      <t xml:space="preserve">Part dans la production totale
</t>
    </r>
    <r>
      <rPr>
        <sz val="11"/>
        <color theme="0"/>
        <rFont val="Calibri"/>
        <family val="2"/>
        <scheme val="minor"/>
      </rPr>
      <t>(en %)</t>
    </r>
  </si>
  <si>
    <t>Production d'énergie hors EnR</t>
  </si>
  <si>
    <t>Production EnR</t>
  </si>
  <si>
    <t>Production totale</t>
  </si>
  <si>
    <t>en GWh</t>
  </si>
  <si>
    <r>
      <t xml:space="preserve">Part EnR/Consommation
</t>
    </r>
    <r>
      <rPr>
        <sz val="11"/>
        <color theme="0"/>
        <rFont val="Calibri"/>
        <family val="2"/>
        <scheme val="minor"/>
      </rPr>
      <t>(en %)</t>
    </r>
  </si>
  <si>
    <t>Bâtiments</t>
  </si>
  <si>
    <t xml:space="preserve">Type d' occupation du sol </t>
  </si>
  <si>
    <t>Indicateur</t>
  </si>
  <si>
    <t>Valeur</t>
  </si>
  <si>
    <t>Prairies</t>
  </si>
  <si>
    <t>Forêts</t>
  </si>
  <si>
    <t>Surface (km²)</t>
  </si>
  <si>
    <t>Carbone émis annuellement (kteqCO2/an)</t>
  </si>
  <si>
    <t>Stockage carbone (p7)</t>
  </si>
  <si>
    <r>
      <t xml:space="preserve">Valeur 
</t>
    </r>
    <r>
      <rPr>
        <sz val="11"/>
        <color theme="0"/>
        <rFont val="Calibri"/>
        <family val="2"/>
        <scheme val="minor"/>
      </rPr>
      <t>(2018)</t>
    </r>
  </si>
  <si>
    <t>Flux de carbone*  (p7)</t>
  </si>
  <si>
    <t>* moyenne annuelle entre entre 2012 et 2018</t>
  </si>
  <si>
    <r>
      <t xml:space="preserve">Consommation par habitant 
</t>
    </r>
    <r>
      <rPr>
        <sz val="10"/>
        <color theme="0"/>
        <rFont val="Calibri"/>
        <family val="2"/>
        <scheme val="minor"/>
      </rPr>
      <t>(en MWh/hab)</t>
    </r>
  </si>
  <si>
    <t>Nombre d'habitants exposés</t>
  </si>
  <si>
    <t>Valeur seuil</t>
  </si>
  <si>
    <r>
      <t xml:space="preserve"> moyenne annuelle : 5 </t>
    </r>
    <r>
      <rPr>
        <sz val="10"/>
        <color rgb="FF000000"/>
        <rFont val="Arial"/>
        <family val="2"/>
      </rPr>
      <t>μg</t>
    </r>
    <r>
      <rPr>
        <sz val="10"/>
        <color rgb="FF000000"/>
        <rFont val="Calibri"/>
        <family val="2"/>
      </rPr>
      <t>/m3 (OMS)</t>
    </r>
  </si>
  <si>
    <r>
      <t xml:space="preserve"> moyenne annuelle : 15 </t>
    </r>
    <r>
      <rPr>
        <sz val="10"/>
        <color rgb="FF000000"/>
        <rFont val="Arial"/>
        <family val="2"/>
      </rPr>
      <t>μg</t>
    </r>
    <r>
      <rPr>
        <sz val="10"/>
        <color rgb="FF000000"/>
        <rFont val="Calibri"/>
        <family val="2"/>
      </rPr>
      <t>/m3 (OMS)</t>
    </r>
  </si>
  <si>
    <r>
      <t xml:space="preserve"> moyenne annuelle : 10 </t>
    </r>
    <r>
      <rPr>
        <sz val="10"/>
        <color rgb="FF000000"/>
        <rFont val="Arial"/>
        <family val="2"/>
      </rPr>
      <t>μg</t>
    </r>
    <r>
      <rPr>
        <sz val="10"/>
        <color rgb="FF000000"/>
        <rFont val="Calibri"/>
        <family val="2"/>
      </rPr>
      <t>/m3 (OMS)</t>
    </r>
  </si>
  <si>
    <r>
      <t xml:space="preserve"> 25 jours avec moy sur 8h &gt; 120 </t>
    </r>
    <r>
      <rPr>
        <sz val="10"/>
        <color rgb="FF000000"/>
        <rFont val="Arial"/>
        <family val="2"/>
      </rPr>
      <t>μg</t>
    </r>
    <r>
      <rPr>
        <sz val="10"/>
        <color rgb="FF000000"/>
        <rFont val="Calibri"/>
        <family val="2"/>
      </rPr>
      <t>/m3 (CE)</t>
    </r>
  </si>
  <si>
    <t>Industrie, gestion des déchets et branche énergie</t>
  </si>
  <si>
    <t xml:space="preserve">Tous secteurs </t>
  </si>
  <si>
    <t>Évolution de la date moyenne d'épiaison des prairies (p5)</t>
  </si>
  <si>
    <t>Évolution des émissions de GES (incluant les GES fluorés) par habitant (p6)</t>
  </si>
  <si>
    <t>Évolution des émissions de polluants atmosphériques** (p8)</t>
  </si>
  <si>
    <t>entre les 2 périodes trentenaires 1964-1993 et 1994-2023</t>
  </si>
  <si>
    <t>Enneigement au Col de Porte (38) 
(altitude : 1325 m)
sur la saison hivernale entre les 2 périodes trentenaires 1964-1993 et 1994-2023</t>
  </si>
  <si>
    <t>Évolution des émissions de GES (incluant les GES fluorés) par secteur entre 2015 et 2023* (p6)</t>
  </si>
  <si>
    <t>Source des émissions de GES (incluant les GES fluorés) en 2023* (p6)</t>
  </si>
  <si>
    <t>Evolution 2023*</t>
  </si>
  <si>
    <t>2023*</t>
  </si>
  <si>
    <t>Émissions de polluants atmosphériques par source en 2023*</t>
  </si>
  <si>
    <t>Evolution 
2023*</t>
  </si>
  <si>
    <t>Émissions de polluants atmosphériques par secteur en 2023*</t>
  </si>
  <si>
    <t>évolution 2023*</t>
  </si>
  <si>
    <t>Moyennes annuelles de polluants entre 2007 et 2023* (p9)</t>
  </si>
  <si>
    <t>Populations exposées aux dépassements de valeurs seuils 2023 (p9)</t>
  </si>
  <si>
    <t>ENR thermiques</t>
  </si>
  <si>
    <r>
      <t>O</t>
    </r>
    <r>
      <rPr>
        <vertAlign val="subscript"/>
        <sz val="11"/>
        <color rgb="FF000000"/>
        <rFont val="Calibri"/>
        <family val="2"/>
        <scheme val="minor"/>
      </rPr>
      <t>3</t>
    </r>
  </si>
  <si>
    <r>
      <t>NO</t>
    </r>
    <r>
      <rPr>
        <vertAlign val="subscript"/>
        <sz val="11"/>
        <color rgb="FF000000"/>
        <rFont val="Calibri"/>
        <family val="2"/>
        <scheme val="minor"/>
      </rPr>
      <t>2</t>
    </r>
  </si>
  <si>
    <r>
      <t>SO</t>
    </r>
    <r>
      <rPr>
        <vertAlign val="subscript"/>
        <sz val="11"/>
        <color rgb="FF000000"/>
        <rFont val="Calibri"/>
        <family val="2"/>
        <scheme val="minor"/>
      </rPr>
      <t>2</t>
    </r>
  </si>
  <si>
    <r>
      <t>NO</t>
    </r>
    <r>
      <rPr>
        <vertAlign val="subscript"/>
        <sz val="11"/>
        <color rgb="FF000000"/>
        <rFont val="Calibri"/>
        <family val="2"/>
      </rPr>
      <t>2</t>
    </r>
  </si>
  <si>
    <r>
      <t>O</t>
    </r>
    <r>
      <rPr>
        <vertAlign val="subscript"/>
        <sz val="11"/>
        <color rgb="FF000000"/>
        <rFont val="Calibri"/>
        <family val="2"/>
      </rPr>
      <t>3</t>
    </r>
  </si>
  <si>
    <t>Évolution de la consommation d'énergie finale par secteur entre 2015 et 2023* (p10)</t>
  </si>
  <si>
    <t>Mix énergétique en 2023* (p10)</t>
  </si>
  <si>
    <t>Pour les départements  15 et 43, l'historique des stations de référence ne remonte pas assez loin dans le temps pour permettre de calculer des tendances fiables</t>
  </si>
  <si>
    <t>Évolution de la production d'énergie renouvelable entre 2015 et 2023 (p11)</t>
  </si>
  <si>
    <t>Production d'énergie renouvelable par filière en 2023 (p11)</t>
  </si>
  <si>
    <t>entre 1964* et 2023</t>
  </si>
  <si>
    <t>* Aurillac démarre en 1967</t>
  </si>
  <si>
    <t>entre les 2 périodes trentenaires 1963-1992 et 1993-2022</t>
  </si>
  <si>
    <t>63</t>
  </si>
  <si>
    <t>Pour les départements 07, 15, 26, 43 et 74, l'historique des stations de référence ne remonte pas assez loin dans le temps pour permettre de calculer des tendances fiables</t>
  </si>
  <si>
    <t>Zones humides</t>
  </si>
  <si>
    <t>-31cm</t>
  </si>
  <si>
    <t>Moyenne des concentrations d'ozone (p5)</t>
  </si>
  <si>
    <t>entre 1997 et 2023</t>
  </si>
  <si>
    <t>Stations</t>
  </si>
  <si>
    <r>
      <t xml:space="preserve">Concentration
(en </t>
    </r>
    <r>
      <rPr>
        <b/>
        <sz val="11"/>
        <color theme="0"/>
        <rFont val="Calibri"/>
        <family val="2"/>
      </rPr>
      <t>µ</t>
    </r>
    <r>
      <rPr>
        <b/>
        <sz val="11"/>
        <color theme="0"/>
        <rFont val="Calibri"/>
        <family val="2"/>
        <scheme val="minor"/>
      </rPr>
      <t>g/m3)</t>
    </r>
  </si>
  <si>
    <t>rurales</t>
  </si>
  <si>
    <t>périurbaines &amp; urbaines</t>
  </si>
  <si>
    <t>Carbone stocké (ktC)</t>
  </si>
  <si>
    <t>Zones cultivées</t>
  </si>
  <si>
    <t xml:space="preserve">Haies </t>
  </si>
  <si>
    <t>Produits bois</t>
  </si>
  <si>
    <t>Haies</t>
  </si>
  <si>
    <t>Longueur (km linéaire)</t>
  </si>
  <si>
    <t>De fôrets à sols artificialisés</t>
  </si>
  <si>
    <t>de zones cultivées à sols artificialisés</t>
  </si>
  <si>
    <t>De prairies à sols artificialisés</t>
  </si>
  <si>
    <t>de forêts à prairies</t>
  </si>
  <si>
    <t>Surface (ha/an)</t>
  </si>
  <si>
    <t>Type d' occupation du sol**</t>
  </si>
  <si>
    <t>**Les émissions et la surface des sols déjà artificiels mais arborés et buissonnants en sols artificiels imperméabilisé sont pris en compte dans le total mais ne sont pas détaillés dans le tableau</t>
  </si>
  <si>
    <t>entre les 2 périodes trentenaires 1964-1993 et 1989-2023</t>
  </si>
  <si>
    <t>Ain</t>
  </si>
  <si>
    <t>Allier</t>
  </si>
  <si>
    <t>Ardèche</t>
  </si>
  <si>
    <t>Cantal</t>
  </si>
  <si>
    <t>Drôme</t>
  </si>
  <si>
    <t>Isère</t>
  </si>
  <si>
    <t>Loire</t>
  </si>
  <si>
    <t>Haute-Loire</t>
  </si>
  <si>
    <t>Puy-de-Dôme</t>
  </si>
  <si>
    <t>Rhône</t>
  </si>
  <si>
    <t>Savoie</t>
  </si>
  <si>
    <t>Haute-Savoie</t>
  </si>
  <si>
    <t>évolution surface (en %)</t>
  </si>
  <si>
    <t>nb total</t>
  </si>
  <si>
    <t>avant 2004</t>
  </si>
  <si>
    <t>après 2004</t>
  </si>
  <si>
    <t>Évolution des arrêtés catastrophes naturelles (p4)</t>
  </si>
  <si>
    <t>Évolution de l'indice feux météo (IFM20) (p4)</t>
  </si>
  <si>
    <t>Évolution  par rapport à 2022</t>
  </si>
  <si>
    <t>Lien Synthèse chiffres-clés 2023 - édition janvier 2025</t>
  </si>
  <si>
    <t>Les données d'émissions de GES et de polluants et les données de consommation d'énergie présentes dans ce fichier et dans la synthèse chiffres-clés sont des données estimées selon la méthode ARIMA.</t>
  </si>
  <si>
    <t>Aurillac*</t>
  </si>
  <si>
    <t>Zones artificialisées</t>
  </si>
  <si>
    <t>entre 1989 -2003 et 2004-2021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</si>
</sst>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
  </numFmts>
  <fonts count="35"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0"/>
      <color rgb="FF000000"/>
      <name val="Lucida Console"/>
      <family val="3"/>
    </font>
    <font>
      <sz val="10"/>
      <color theme="1"/>
      <name val="Arial"/>
      <family val="2"/>
    </font>
    <font>
      <sz val="10"/>
      <color rgb="FF000000"/>
      <name val="Arial"/>
      <family val="2"/>
    </font>
    <font>
      <sz val="7"/>
      <color rgb="FF000000"/>
      <name val="DejaVu Sans"/>
      <family val="2"/>
    </font>
    <font>
      <b/>
      <sz val="7"/>
      <color rgb="FF000000"/>
      <name val="DejaVu Sans"/>
      <family val="2"/>
    </font>
    <font>
      <sz val="11"/>
      <color rgb="FF000000"/>
      <name val="Calibri"/>
      <family val="2"/>
    </font>
    <font>
      <sz val="11"/>
      <color rgb="FF000000"/>
      <name val="Calibri"/>
      <family val="2"/>
      <scheme val="minor"/>
    </font>
    <font>
      <sz val="7"/>
      <color theme="1"/>
      <name val="DejaVu Sans"/>
      <family val="2"/>
    </font>
    <font>
      <i/>
      <sz val="7"/>
      <color rgb="FFB0B0B0"/>
      <name val="DejaVu Sans"/>
      <family val="2"/>
    </font>
    <font>
      <b/>
      <sz val="11"/>
      <color rgb="FF000000"/>
      <name val="Calibri"/>
      <family val="2"/>
      <scheme val="minor"/>
    </font>
    <font>
      <b/>
      <sz val="11"/>
      <color theme="0"/>
      <name val="Calibri"/>
      <family val="2"/>
      <scheme val="minor"/>
    </font>
    <font>
      <sz val="8"/>
      <name val="Calibri"/>
      <family val="2"/>
      <scheme val="minor"/>
    </font>
    <font>
      <sz val="10"/>
      <color rgb="FFBCBCBC"/>
      <name val="Lucida Console"/>
      <family val="3"/>
    </font>
    <font>
      <b/>
      <sz val="12"/>
      <color theme="0"/>
      <name val="Calibri"/>
      <family val="2"/>
      <scheme val="minor"/>
    </font>
    <font>
      <sz val="10"/>
      <color theme="0"/>
      <name val="Calibri"/>
      <family val="2"/>
      <scheme val="minor"/>
    </font>
    <font>
      <sz val="11"/>
      <color theme="1"/>
      <name val="Calibri"/>
      <family val="2"/>
      <scheme val="minor"/>
    </font>
    <font>
      <i/>
      <sz val="11"/>
      <color theme="0"/>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sz val="11"/>
      <color theme="0"/>
      <name val="Calibri"/>
      <family val="2"/>
    </font>
    <font>
      <sz val="10"/>
      <color rgb="FF000000"/>
      <name val="Calibri"/>
      <family val="2"/>
    </font>
    <font>
      <b/>
      <u/>
      <sz val="18"/>
      <color theme="10"/>
      <name val="Calibri"/>
      <family val="2"/>
      <scheme val="minor"/>
    </font>
    <font>
      <b/>
      <sz val="11"/>
      <name val="Calibri"/>
      <family val="2"/>
      <scheme val="minor"/>
    </font>
    <font>
      <sz val="11"/>
      <color theme="1"/>
      <name val="Calibri"/>
      <family val="2"/>
    </font>
    <font>
      <sz val="9"/>
      <color rgb="FFD1D2D3"/>
      <name val="Arial"/>
      <family val="2"/>
    </font>
    <font>
      <vertAlign val="subscript"/>
      <sz val="11"/>
      <color rgb="FF000000"/>
      <name val="Calibri"/>
      <family val="2"/>
      <scheme val="minor"/>
    </font>
    <font>
      <vertAlign val="subscript"/>
      <sz val="11"/>
      <color rgb="FF000000"/>
      <name val="Calibri"/>
      <family val="2"/>
    </font>
    <font>
      <sz val="11"/>
      <name val="Calibri"/>
      <family val="2"/>
      <scheme val="minor"/>
    </font>
    <font>
      <i/>
      <sz val="11"/>
      <name val="Calibri"/>
      <family val="2"/>
      <scheme val="minor"/>
    </font>
    <font>
      <b/>
      <sz val="11"/>
      <color theme="0"/>
      <name val="Calibri"/>
      <family val="2"/>
    </font>
  </fonts>
  <fills count="6">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4F8F9"/>
        <bgColor indexed="64"/>
      </patternFill>
    </fill>
    <fill>
      <patternFill patternType="solid">
        <fgColor theme="3" tint="0.59999389629810485"/>
        <bgColor indexed="64"/>
      </patternFill>
    </fill>
  </fills>
  <borders count="42">
    <border>
      <left/>
      <right/>
      <top/>
      <bottom/>
      <diagonal/>
    </border>
    <border>
      <left/>
      <right style="medium">
        <color rgb="FFD6DADC"/>
      </right>
      <top/>
      <bottom style="medium">
        <color rgb="FFD6DAD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9" fontId="19" fillId="0" borderId="0" applyFont="0" applyFill="0" applyBorder="0" applyAlignment="0" applyProtection="0"/>
    <xf numFmtId="0" fontId="23" fillId="0" borderId="0" applyNumberFormat="0" applyFill="0" applyBorder="0" applyAlignment="0" applyProtection="0"/>
  </cellStyleXfs>
  <cellXfs count="224">
    <xf numFmtId="0" fontId="0" fillId="0" borderId="0" xfId="0"/>
    <xf numFmtId="0" fontId="1" fillId="0" borderId="0" xfId="0" applyFont="1" applyAlignment="1">
      <alignment horizontal="center"/>
    </xf>
    <xf numFmtId="1" fontId="0" fillId="0" borderId="0" xfId="0" applyNumberFormat="1"/>
    <xf numFmtId="49" fontId="0" fillId="0" borderId="0" xfId="0" applyNumberFormat="1" applyAlignment="1">
      <alignment horizontal="center"/>
    </xf>
    <xf numFmtId="0" fontId="4" fillId="0" borderId="0" xfId="0" applyFont="1" applyAlignment="1">
      <alignment vertical="center"/>
    </xf>
    <xf numFmtId="0" fontId="0" fillId="0" borderId="0" xfId="0" applyAlignment="1">
      <alignment horizontal="center"/>
    </xf>
    <xf numFmtId="0" fontId="10" fillId="0" borderId="0" xfId="0" applyFont="1" applyAlignment="1">
      <alignment horizontal="center" vertical="center"/>
    </xf>
    <xf numFmtId="0" fontId="5" fillId="0" borderId="0" xfId="0" applyFont="1"/>
    <xf numFmtId="0" fontId="0" fillId="0" borderId="0" xfId="0" applyAlignment="1">
      <alignment horizontal="left"/>
    </xf>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wrapText="1"/>
    </xf>
    <xf numFmtId="0" fontId="11" fillId="0" borderId="0" xfId="0" applyFont="1" applyAlignment="1">
      <alignment horizontal="right" vertical="center"/>
    </xf>
    <xf numFmtId="0" fontId="12" fillId="0" borderId="0" xfId="0" applyFont="1" applyAlignment="1">
      <alignment horizontal="right" vertical="center"/>
    </xf>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right" vertical="center"/>
    </xf>
    <xf numFmtId="0" fontId="10" fillId="0" borderId="0" xfId="0" applyFont="1" applyAlignment="1">
      <alignment horizontal="right" vertical="center"/>
    </xf>
    <xf numFmtId="0" fontId="8" fillId="0" borderId="0" xfId="0" applyFont="1" applyAlignment="1">
      <alignment horizontal="right" vertical="center"/>
    </xf>
    <xf numFmtId="0" fontId="8" fillId="4" borderId="1" xfId="0" applyFont="1" applyFill="1" applyBorder="1" applyAlignment="1">
      <alignment horizontal="right" vertical="center"/>
    </xf>
    <xf numFmtId="0" fontId="7" fillId="2" borderId="1" xfId="0" applyFont="1" applyFill="1" applyBorder="1" applyAlignment="1">
      <alignment vertical="center"/>
    </xf>
    <xf numFmtId="0" fontId="7" fillId="2" borderId="1" xfId="0" applyFont="1" applyFill="1" applyBorder="1" applyAlignment="1">
      <alignment horizontal="right" vertical="center"/>
    </xf>
    <xf numFmtId="0" fontId="16" fillId="0" borderId="0" xfId="0" applyFont="1" applyAlignment="1">
      <alignment vertical="center"/>
    </xf>
    <xf numFmtId="49" fontId="14" fillId="5" borderId="3"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164" fontId="0" fillId="0" borderId="0" xfId="0" applyNumberFormat="1" applyAlignment="1">
      <alignment horizontal="center"/>
    </xf>
    <xf numFmtId="0" fontId="1" fillId="0" borderId="0" xfId="0" applyFont="1"/>
    <xf numFmtId="49" fontId="1" fillId="0" borderId="0" xfId="0" applyNumberFormat="1" applyFont="1" applyAlignment="1">
      <alignment horizontal="center"/>
    </xf>
    <xf numFmtId="0" fontId="2" fillId="0" borderId="0" xfId="0" applyFont="1"/>
    <xf numFmtId="1" fontId="3" fillId="0" borderId="0" xfId="0" applyNumberFormat="1" applyFont="1"/>
    <xf numFmtId="0" fontId="0" fillId="0" borderId="2" xfId="0" applyBorder="1"/>
    <xf numFmtId="49" fontId="0" fillId="0" borderId="6" xfId="0" applyNumberFormat="1" applyBorder="1" applyAlignment="1">
      <alignment horizontal="center"/>
    </xf>
    <xf numFmtId="0" fontId="0" fillId="0" borderId="7" xfId="0" applyBorder="1" applyAlignment="1">
      <alignment horizontal="center"/>
    </xf>
    <xf numFmtId="49" fontId="0" fillId="0" borderId="8" xfId="0" applyNumberFormat="1" applyBorder="1" applyAlignment="1">
      <alignment horizontal="center"/>
    </xf>
    <xf numFmtId="0" fontId="0" fillId="0" borderId="9" xfId="0" applyBorder="1"/>
    <xf numFmtId="0" fontId="0" fillId="0" borderId="10" xfId="0" applyBorder="1" applyAlignment="1">
      <alignment horizontal="center"/>
    </xf>
    <xf numFmtId="49" fontId="14" fillId="5" borderId="3" xfId="0" applyNumberFormat="1"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1" fontId="0" fillId="0" borderId="7" xfId="0" applyNumberFormat="1" applyBorder="1" applyAlignment="1">
      <alignment horizontal="center"/>
    </xf>
    <xf numFmtId="1" fontId="1" fillId="0" borderId="10" xfId="0" applyNumberFormat="1" applyFont="1" applyBorder="1" applyAlignment="1">
      <alignment horizontal="center"/>
    </xf>
    <xf numFmtId="49" fontId="21" fillId="0" borderId="0" xfId="0" applyNumberFormat="1" applyFont="1" applyAlignment="1">
      <alignment wrapText="1"/>
    </xf>
    <xf numFmtId="164" fontId="0" fillId="0" borderId="6" xfId="0" applyNumberFormat="1" applyBorder="1" applyAlignment="1">
      <alignment horizontal="center"/>
    </xf>
    <xf numFmtId="1" fontId="0" fillId="0" borderId="6" xfId="0" applyNumberFormat="1" applyBorder="1" applyAlignment="1">
      <alignment horizontal="center"/>
    </xf>
    <xf numFmtId="0" fontId="0" fillId="0" borderId="0" xfId="0" applyAlignment="1">
      <alignment wrapText="1"/>
    </xf>
    <xf numFmtId="0" fontId="23" fillId="0" borderId="0" xfId="2"/>
    <xf numFmtId="0" fontId="0" fillId="0" borderId="2" xfId="0" applyBorder="1" applyAlignment="1">
      <alignment horizontal="center"/>
    </xf>
    <xf numFmtId="1" fontId="0" fillId="0" borderId="2" xfId="0" applyNumberFormat="1" applyBorder="1"/>
    <xf numFmtId="9" fontId="0" fillId="0" borderId="2" xfId="1" applyFont="1" applyBorder="1"/>
    <xf numFmtId="0" fontId="0" fillId="0" borderId="7" xfId="0" applyBorder="1"/>
    <xf numFmtId="0" fontId="0" fillId="0" borderId="6" xfId="0" applyBorder="1"/>
    <xf numFmtId="9" fontId="0" fillId="0" borderId="7" xfId="1" applyFont="1" applyBorder="1"/>
    <xf numFmtId="0" fontId="0" fillId="0" borderId="8" xfId="0" applyBorder="1"/>
    <xf numFmtId="0" fontId="0" fillId="0" borderId="9" xfId="0" applyBorder="1" applyAlignment="1">
      <alignment horizontal="center"/>
    </xf>
    <xf numFmtId="9" fontId="0" fillId="0" borderId="10" xfId="1" applyFont="1" applyBorder="1"/>
    <xf numFmtId="49" fontId="14" fillId="5" borderId="4" xfId="0" applyNumberFormat="1" applyFont="1" applyFill="1" applyBorder="1" applyAlignment="1">
      <alignment horizontal="center" vertical="center" wrapText="1"/>
    </xf>
    <xf numFmtId="9" fontId="0" fillId="0" borderId="9" xfId="1" applyFont="1" applyBorder="1"/>
    <xf numFmtId="0" fontId="0" fillId="0" borderId="6" xfId="0" applyBorder="1" applyAlignment="1">
      <alignment horizontal="center"/>
    </xf>
    <xf numFmtId="0" fontId="0" fillId="0" borderId="8" xfId="0" applyBorder="1" applyAlignment="1">
      <alignment horizontal="center"/>
    </xf>
    <xf numFmtId="49" fontId="14" fillId="5" borderId="5" xfId="0" applyNumberFormat="1" applyFont="1" applyFill="1" applyBorder="1" applyAlignment="1">
      <alignment horizontal="center" vertical="center" wrapText="1"/>
    </xf>
    <xf numFmtId="0" fontId="10" fillId="0" borderId="6" xfId="0" applyFont="1" applyBorder="1" applyAlignment="1">
      <alignment vertical="center"/>
    </xf>
    <xf numFmtId="0" fontId="10" fillId="0" borderId="8" xfId="0" applyFont="1" applyBorder="1" applyAlignment="1">
      <alignment vertical="center"/>
    </xf>
    <xf numFmtId="9" fontId="0" fillId="0" borderId="7" xfId="1" applyFont="1" applyFill="1" applyBorder="1" applyAlignment="1">
      <alignment horizontal="center"/>
    </xf>
    <xf numFmtId="9" fontId="0" fillId="0" borderId="10" xfId="1" applyFont="1" applyFill="1" applyBorder="1" applyAlignment="1">
      <alignment horizontal="center"/>
    </xf>
    <xf numFmtId="0" fontId="10" fillId="0" borderId="2" xfId="0" applyFont="1" applyBorder="1" applyAlignment="1">
      <alignment vertical="center"/>
    </xf>
    <xf numFmtId="9" fontId="10" fillId="0" borderId="7" xfId="1" applyFont="1" applyFill="1" applyBorder="1" applyAlignment="1">
      <alignment horizontal="center" vertical="center"/>
    </xf>
    <xf numFmtId="0" fontId="10" fillId="0" borderId="9" xfId="0" applyFont="1" applyBorder="1" applyAlignment="1">
      <alignment vertical="center"/>
    </xf>
    <xf numFmtId="9" fontId="10" fillId="0" borderId="10" xfId="1" applyFont="1" applyFill="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left" vertical="center"/>
    </xf>
    <xf numFmtId="0" fontId="10" fillId="0" borderId="7" xfId="0" applyFont="1" applyBorder="1" applyAlignment="1">
      <alignment horizontal="center" vertical="center"/>
    </xf>
    <xf numFmtId="49" fontId="14" fillId="5" borderId="3" xfId="0" applyNumberFormat="1"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0" fillId="0" borderId="0" xfId="0" applyAlignment="1">
      <alignment vertical="center"/>
    </xf>
    <xf numFmtId="49" fontId="14" fillId="5" borderId="6" xfId="0" applyNumberFormat="1" applyFont="1" applyFill="1" applyBorder="1" applyAlignment="1">
      <alignment horizontal="center" vertical="center"/>
    </xf>
    <xf numFmtId="0" fontId="14" fillId="5" borderId="2" xfId="0" applyFont="1" applyFill="1" applyBorder="1" applyAlignment="1">
      <alignment horizontal="center" vertical="center"/>
    </xf>
    <xf numFmtId="0" fontId="14" fillId="5" borderId="7" xfId="0" applyFont="1" applyFill="1" applyBorder="1" applyAlignment="1">
      <alignment horizontal="center" vertical="center"/>
    </xf>
    <xf numFmtId="0" fontId="0" fillId="0" borderId="0" xfId="0"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left" vertical="center"/>
    </xf>
    <xf numFmtId="1" fontId="0" fillId="0" borderId="7" xfId="0" applyNumberFormat="1" applyBorder="1"/>
    <xf numFmtId="9" fontId="0" fillId="0" borderId="10" xfId="1" applyFont="1" applyFill="1" applyBorder="1"/>
    <xf numFmtId="3" fontId="0" fillId="0" borderId="2" xfId="0" applyNumberFormat="1" applyBorder="1"/>
    <xf numFmtId="3" fontId="0" fillId="0" borderId="9" xfId="0" applyNumberFormat="1" applyBorder="1"/>
    <xf numFmtId="3" fontId="0" fillId="0" borderId="2" xfId="0" applyNumberFormat="1" applyBorder="1" applyAlignment="1">
      <alignment horizontal="center"/>
    </xf>
    <xf numFmtId="3" fontId="0" fillId="0" borderId="9" xfId="0" applyNumberFormat="1" applyBorder="1" applyAlignment="1">
      <alignment horizontal="center"/>
    </xf>
    <xf numFmtId="3" fontId="10" fillId="0" borderId="2" xfId="0" applyNumberFormat="1" applyFont="1" applyBorder="1" applyAlignment="1">
      <alignment horizontal="center" vertical="center"/>
    </xf>
    <xf numFmtId="3" fontId="0" fillId="0" borderId="0" xfId="0" applyNumberFormat="1"/>
    <xf numFmtId="9" fontId="10" fillId="0" borderId="7" xfId="1" applyFont="1" applyFill="1" applyBorder="1" applyAlignment="1">
      <alignment horizontal="right" vertical="center"/>
    </xf>
    <xf numFmtId="9" fontId="10" fillId="0" borderId="10" xfId="1" applyFont="1" applyFill="1" applyBorder="1" applyAlignment="1">
      <alignment horizontal="right" vertical="center"/>
    </xf>
    <xf numFmtId="0" fontId="10" fillId="2" borderId="2" xfId="0" applyFont="1" applyFill="1" applyBorder="1" applyAlignment="1">
      <alignment vertical="center"/>
    </xf>
    <xf numFmtId="0" fontId="10" fillId="2" borderId="9" xfId="0" applyFont="1" applyFill="1" applyBorder="1" applyAlignment="1">
      <alignment vertical="center"/>
    </xf>
    <xf numFmtId="9" fontId="10" fillId="2" borderId="7" xfId="1" applyFont="1" applyFill="1" applyBorder="1" applyAlignment="1">
      <alignment horizontal="center" vertical="center"/>
    </xf>
    <xf numFmtId="2" fontId="0" fillId="0" borderId="0" xfId="0" applyNumberFormat="1"/>
    <xf numFmtId="9" fontId="0" fillId="0" borderId="0" xfId="1" applyFont="1"/>
    <xf numFmtId="0" fontId="0" fillId="0" borderId="2" xfId="0" applyBorder="1" applyAlignment="1">
      <alignment horizontal="left"/>
    </xf>
    <xf numFmtId="1" fontId="10" fillId="2" borderId="2"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0" fontId="0" fillId="0" borderId="9" xfId="0" applyBorder="1" applyAlignment="1">
      <alignment horizontal="left"/>
    </xf>
    <xf numFmtId="1" fontId="10" fillId="2" borderId="10" xfId="0" applyNumberFormat="1" applyFont="1" applyFill="1" applyBorder="1" applyAlignment="1">
      <alignment horizontal="center" vertical="center"/>
    </xf>
    <xf numFmtId="0" fontId="0" fillId="0" borderId="29"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21" fillId="0" borderId="23" xfId="0" applyFont="1" applyBorder="1" applyAlignment="1">
      <alignment horizontal="left"/>
    </xf>
    <xf numFmtId="0" fontId="0" fillId="0" borderId="23" xfId="0" applyBorder="1" applyAlignment="1">
      <alignment horizontal="left"/>
    </xf>
    <xf numFmtId="165" fontId="9" fillId="2" borderId="7" xfId="0" applyNumberFormat="1" applyFont="1" applyFill="1" applyBorder="1" applyAlignment="1">
      <alignment horizontal="center" vertical="center"/>
    </xf>
    <xf numFmtId="0" fontId="0" fillId="0" borderId="28" xfId="0" applyBorder="1" applyAlignment="1">
      <alignment horizontal="left"/>
    </xf>
    <xf numFmtId="49" fontId="14" fillId="5" borderId="31" xfId="0" applyNumberFormat="1" applyFont="1" applyFill="1" applyBorder="1" applyAlignment="1">
      <alignment horizontal="center" vertical="center" wrapText="1"/>
    </xf>
    <xf numFmtId="49" fontId="14" fillId="5" borderId="25" xfId="0" applyNumberFormat="1" applyFont="1" applyFill="1" applyBorder="1" applyAlignment="1">
      <alignment horizontal="center" vertical="center" wrapText="1"/>
    </xf>
    <xf numFmtId="49" fontId="14" fillId="5" borderId="32" xfId="0" applyNumberFormat="1" applyFont="1" applyFill="1" applyBorder="1" applyAlignment="1">
      <alignment horizontal="center" vertical="center" wrapText="1"/>
    </xf>
    <xf numFmtId="165" fontId="9" fillId="2" borderId="0" xfId="0" applyNumberFormat="1" applyFont="1" applyFill="1" applyAlignment="1">
      <alignment horizontal="center" vertical="center"/>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1" fontId="0" fillId="0" borderId="2" xfId="0" applyNumberFormat="1" applyBorder="1" applyAlignment="1">
      <alignment horizontal="center"/>
    </xf>
    <xf numFmtId="1" fontId="10" fillId="0" borderId="2" xfId="0" applyNumberFormat="1" applyFont="1" applyBorder="1" applyAlignment="1">
      <alignment horizontal="center" vertical="center"/>
    </xf>
    <xf numFmtId="1" fontId="10" fillId="0" borderId="9" xfId="0" applyNumberFormat="1" applyFont="1" applyBorder="1" applyAlignment="1">
      <alignment horizontal="center" vertical="center"/>
    </xf>
    <xf numFmtId="0" fontId="10" fillId="0" borderId="33" xfId="0" applyFont="1" applyBorder="1" applyAlignment="1">
      <alignment horizontal="center" vertical="center"/>
    </xf>
    <xf numFmtId="164" fontId="0" fillId="0" borderId="2" xfId="0" applyNumberFormat="1" applyBorder="1"/>
    <xf numFmtId="164" fontId="0" fillId="0" borderId="9" xfId="0" applyNumberFormat="1" applyBorder="1"/>
    <xf numFmtId="0" fontId="26" fillId="0" borderId="0" xfId="2" applyFont="1"/>
    <xf numFmtId="164" fontId="1" fillId="0" borderId="10" xfId="0" applyNumberFormat="1" applyFont="1" applyBorder="1" applyAlignment="1">
      <alignment horizontal="center"/>
    </xf>
    <xf numFmtId="49" fontId="27" fillId="0" borderId="5" xfId="0" applyNumberFormat="1" applyFont="1" applyBorder="1" applyAlignment="1">
      <alignment horizontal="center" vertical="center"/>
    </xf>
    <xf numFmtId="9" fontId="27" fillId="0" borderId="10" xfId="0" applyNumberFormat="1" applyFont="1"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29" fillId="0" borderId="0" xfId="0" applyFont="1"/>
    <xf numFmtId="166" fontId="0" fillId="0" borderId="0" xfId="0" applyNumberFormat="1"/>
    <xf numFmtId="9" fontId="0" fillId="0" borderId="7" xfId="1" applyFont="1" applyBorder="1" applyAlignment="1">
      <alignment horizontal="center"/>
    </xf>
    <xf numFmtId="9" fontId="0" fillId="0" borderId="10" xfId="1" applyFont="1" applyBorder="1" applyAlignment="1">
      <alignment horizontal="center"/>
    </xf>
    <xf numFmtId="3" fontId="10" fillId="0" borderId="9" xfId="0" applyNumberFormat="1" applyFont="1" applyBorder="1" applyAlignment="1">
      <alignment horizontal="center" vertical="center"/>
    </xf>
    <xf numFmtId="0" fontId="32" fillId="0" borderId="7" xfId="0" applyFont="1" applyBorder="1" applyAlignment="1">
      <alignment horizontal="center"/>
    </xf>
    <xf numFmtId="0" fontId="32" fillId="0" borderId="10" xfId="0" applyFont="1" applyBorder="1" applyAlignment="1">
      <alignment horizontal="center"/>
    </xf>
    <xf numFmtId="164" fontId="1" fillId="0" borderId="0" xfId="0" applyNumberFormat="1" applyFont="1" applyAlignment="1">
      <alignment horizontal="center"/>
    </xf>
    <xf numFmtId="1" fontId="1" fillId="0" borderId="0" xfId="0" applyNumberFormat="1" applyFont="1" applyAlignment="1">
      <alignment horizontal="center"/>
    </xf>
    <xf numFmtId="0" fontId="33" fillId="0" borderId="0" xfId="0" applyFont="1"/>
    <xf numFmtId="0" fontId="0" fillId="0" borderId="33" xfId="0" applyBorder="1" applyAlignment="1">
      <alignment horizontal="left"/>
    </xf>
    <xf numFmtId="0" fontId="0" fillId="0" borderId="39" xfId="0" applyBorder="1" applyAlignment="1">
      <alignment horizontal="left"/>
    </xf>
    <xf numFmtId="1" fontId="10" fillId="2" borderId="34" xfId="0" applyNumberFormat="1" applyFont="1" applyFill="1" applyBorder="1" applyAlignment="1">
      <alignment horizontal="center" vertical="center"/>
    </xf>
    <xf numFmtId="0" fontId="0" fillId="0" borderId="6" xfId="0"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30" xfId="0" applyFont="1" applyBorder="1" applyAlignment="1">
      <alignment horizontal="center" vertical="center"/>
    </xf>
    <xf numFmtId="0" fontId="10" fillId="2" borderId="29" xfId="0" applyFont="1" applyFill="1" applyBorder="1" applyAlignment="1">
      <alignment horizontal="left" vertical="center"/>
    </xf>
    <xf numFmtId="0" fontId="10" fillId="2" borderId="8" xfId="0" applyFont="1" applyFill="1" applyBorder="1" applyAlignment="1">
      <alignment horizontal="center" vertical="center"/>
    </xf>
    <xf numFmtId="0" fontId="10" fillId="2" borderId="9" xfId="0" applyFont="1" applyFill="1" applyBorder="1" applyAlignment="1">
      <alignment horizontal="left" vertical="center"/>
    </xf>
    <xf numFmtId="0" fontId="10" fillId="0" borderId="10" xfId="0" applyFont="1" applyBorder="1" applyAlignment="1">
      <alignment horizontal="center" vertical="center"/>
    </xf>
    <xf numFmtId="0" fontId="7" fillId="0" borderId="0" xfId="0" applyFont="1"/>
    <xf numFmtId="164" fontId="9" fillId="2" borderId="30" xfId="0" applyNumberFormat="1" applyFont="1" applyFill="1" applyBorder="1" applyAlignment="1">
      <alignment horizontal="center" vertical="center"/>
    </xf>
    <xf numFmtId="164" fontId="9" fillId="2" borderId="7" xfId="0" applyNumberFormat="1" applyFont="1" applyFill="1" applyBorder="1" applyAlignment="1">
      <alignment horizontal="center" vertical="center"/>
    </xf>
    <xf numFmtId="164" fontId="0" fillId="0" borderId="0" xfId="0" applyNumberFormat="1"/>
    <xf numFmtId="0" fontId="21" fillId="0" borderId="0" xfId="0" applyFont="1"/>
    <xf numFmtId="1" fontId="1" fillId="0" borderId="9" xfId="0" applyNumberFormat="1" applyFont="1" applyBorder="1" applyAlignment="1">
      <alignment horizontal="center"/>
    </xf>
    <xf numFmtId="49" fontId="14" fillId="5" borderId="28" xfId="0" applyNumberFormat="1" applyFont="1" applyFill="1" applyBorder="1" applyAlignment="1">
      <alignment horizontal="center" vertical="center"/>
    </xf>
    <xf numFmtId="0" fontId="14" fillId="5" borderId="29" xfId="0" applyFont="1" applyFill="1" applyBorder="1" applyAlignment="1">
      <alignment horizontal="center" vertical="center"/>
    </xf>
    <xf numFmtId="0" fontId="14" fillId="5" borderId="30" xfId="0" applyFont="1" applyFill="1" applyBorder="1" applyAlignment="1">
      <alignment horizontal="center" vertical="center" wrapText="1"/>
    </xf>
    <xf numFmtId="167" fontId="10" fillId="0" borderId="10" xfId="1" applyNumberFormat="1" applyFont="1" applyFill="1" applyBorder="1" applyAlignment="1">
      <alignment horizontal="center" vertical="center"/>
    </xf>
    <xf numFmtId="49" fontId="1" fillId="0" borderId="40" xfId="0" applyNumberFormat="1" applyFont="1" applyBorder="1" applyAlignment="1">
      <alignment horizontal="center"/>
    </xf>
    <xf numFmtId="49" fontId="1" fillId="0" borderId="41" xfId="0" applyNumberFormat="1" applyFont="1" applyBorder="1" applyAlignment="1">
      <alignment horizontal="center"/>
    </xf>
    <xf numFmtId="0" fontId="20" fillId="3" borderId="26" xfId="0" applyFont="1" applyFill="1" applyBorder="1" applyAlignment="1">
      <alignment horizontal="center"/>
    </xf>
    <xf numFmtId="0" fontId="20" fillId="3" borderId="36" xfId="0" applyFont="1" applyFill="1" applyBorder="1" applyAlignment="1">
      <alignment horizontal="center"/>
    </xf>
    <xf numFmtId="0" fontId="17" fillId="3" borderId="20" xfId="0" applyFont="1" applyFill="1" applyBorder="1" applyAlignment="1">
      <alignment horizontal="center"/>
    </xf>
    <xf numFmtId="0" fontId="17" fillId="3" borderId="21" xfId="0" applyFont="1" applyFill="1" applyBorder="1" applyAlignment="1">
      <alignment horizontal="center"/>
    </xf>
    <xf numFmtId="0" fontId="17" fillId="3" borderId="22" xfId="0" applyFont="1" applyFill="1" applyBorder="1" applyAlignment="1">
      <alignment horizontal="center"/>
    </xf>
    <xf numFmtId="49" fontId="1" fillId="0" borderId="8" xfId="0" applyNumberFormat="1" applyFont="1" applyBorder="1" applyAlignment="1">
      <alignment horizontal="center"/>
    </xf>
    <xf numFmtId="49" fontId="1" fillId="0" borderId="9" xfId="0" applyNumberFormat="1" applyFont="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7" fillId="3" borderId="13" xfId="0" applyFont="1" applyFill="1" applyBorder="1" applyAlignment="1">
      <alignment horizontal="center"/>
    </xf>
    <xf numFmtId="0" fontId="20" fillId="3" borderId="27" xfId="0" applyFont="1" applyFill="1" applyBorder="1" applyAlignment="1">
      <alignment horizontal="center"/>
    </xf>
    <xf numFmtId="0" fontId="17" fillId="3" borderId="14" xfId="0" applyFont="1" applyFill="1" applyBorder="1" applyAlignment="1">
      <alignment horizontal="center"/>
    </xf>
    <xf numFmtId="0" fontId="17" fillId="3" borderId="15" xfId="0" applyFont="1" applyFill="1" applyBorder="1" applyAlignment="1">
      <alignment horizontal="center"/>
    </xf>
    <xf numFmtId="0" fontId="17"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20" fillId="3" borderId="19" xfId="0" applyFont="1" applyFill="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49" fontId="21" fillId="0" borderId="0" xfId="0" applyNumberFormat="1" applyFont="1" applyAlignment="1">
      <alignment horizontal="left" vertical="top" wrapText="1"/>
    </xf>
    <xf numFmtId="49" fontId="14" fillId="3" borderId="3" xfId="0" applyNumberFormat="1" applyFont="1" applyFill="1" applyBorder="1" applyAlignment="1">
      <alignment horizontal="left" wrapText="1"/>
    </xf>
    <xf numFmtId="49" fontId="14" fillId="3" borderId="4" xfId="0" applyNumberFormat="1" applyFont="1" applyFill="1" applyBorder="1" applyAlignment="1">
      <alignment horizontal="left" wrapText="1"/>
    </xf>
    <xf numFmtId="49" fontId="14" fillId="3" borderId="8" xfId="0" applyNumberFormat="1" applyFont="1" applyFill="1" applyBorder="1" applyAlignment="1">
      <alignment horizontal="left" wrapText="1"/>
    </xf>
    <xf numFmtId="49" fontId="14" fillId="3" borderId="9" xfId="0" applyNumberFormat="1" applyFont="1" applyFill="1" applyBorder="1" applyAlignment="1">
      <alignment horizontal="left" wrapText="1"/>
    </xf>
    <xf numFmtId="0" fontId="20" fillId="3" borderId="37" xfId="0" applyFont="1" applyFill="1" applyBorder="1" applyAlignment="1">
      <alignment horizontal="center"/>
    </xf>
    <xf numFmtId="0" fontId="20" fillId="3" borderId="38" xfId="0" applyFont="1" applyFill="1" applyBorder="1" applyAlignment="1">
      <alignment horizontal="center"/>
    </xf>
    <xf numFmtId="0" fontId="20" fillId="3" borderId="35" xfId="0" applyFont="1" applyFill="1" applyBorder="1" applyAlignment="1">
      <alignment horizontal="center"/>
    </xf>
    <xf numFmtId="49" fontId="21" fillId="0" borderId="0" xfId="0" applyNumberFormat="1" applyFont="1" applyAlignment="1">
      <alignment horizontal="left"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9" fillId="0" borderId="2" xfId="0" applyFont="1" applyBorder="1" applyAlignment="1">
      <alignment horizontal="center" vertical="center"/>
    </xf>
    <xf numFmtId="0" fontId="25" fillId="0" borderId="2" xfId="0" applyFont="1" applyBorder="1" applyAlignment="1">
      <alignment horizontal="center" vertical="center" wrapText="1"/>
    </xf>
    <xf numFmtId="3" fontId="0" fillId="0" borderId="7" xfId="0" applyNumberFormat="1" applyBorder="1" applyAlignment="1">
      <alignment horizontal="center" vertical="center"/>
    </xf>
    <xf numFmtId="0" fontId="17" fillId="3" borderId="21" xfId="0" applyFont="1" applyFill="1" applyBorder="1" applyAlignment="1">
      <alignment horizontal="center" vertical="center" wrapText="1"/>
    </xf>
    <xf numFmtId="0" fontId="17" fillId="3" borderId="22" xfId="0" applyFont="1" applyFill="1" applyBorder="1" applyAlignment="1">
      <alignment horizontal="center" vertical="center" wrapText="1"/>
    </xf>
    <xf numFmtId="3" fontId="28" fillId="0" borderId="7" xfId="0" applyNumberFormat="1" applyFont="1" applyBorder="1" applyAlignment="1">
      <alignment horizontal="center" vertical="center"/>
    </xf>
    <xf numFmtId="3" fontId="0" fillId="0" borderId="10" xfId="0" applyNumberForma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9" xfId="0" applyFont="1" applyBorder="1" applyAlignment="1">
      <alignment horizontal="center" vertical="center"/>
    </xf>
    <xf numFmtId="0" fontId="25" fillId="0" borderId="9" xfId="0" applyFont="1" applyBorder="1" applyAlignment="1">
      <alignment horizontal="center" vertical="center" wrapText="1"/>
    </xf>
    <xf numFmtId="49" fontId="14" fillId="5" borderId="3" xfId="0" applyNumberFormat="1" applyFont="1" applyFill="1" applyBorder="1" applyAlignment="1">
      <alignment horizontal="center" vertical="center"/>
    </xf>
    <xf numFmtId="49" fontId="14" fillId="5" borderId="6" xfId="0" applyNumberFormat="1"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7" fillId="3" borderId="20"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4"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uvergnerhonealpes-ee.fr/fileadmin/user_upload/mediatheque/ORCAE/Documents/Publications/ORCAE_chiffres_cles_2021.pdf" TargetMode="External"/><Relationship Id="rId1" Type="http://schemas.openxmlformats.org/officeDocument/2006/relationships/hyperlink" Target="https://www.orcae-auvergne-rhone-alpes.fr/methodologie/climat/gaz-a-effet-de-ser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A85A-E0BC-48DE-8AC5-FDCC5891D20C}">
  <sheetPr>
    <tabColor theme="9"/>
  </sheetPr>
  <dimension ref="A1:A4"/>
  <sheetViews>
    <sheetView workbookViewId="0">
      <selection activeCell="A13" sqref="A13"/>
    </sheetView>
  </sheetViews>
  <sheetFormatPr baseColWidth="10" defaultRowHeight="14.4" x14ac:dyDescent="0.3"/>
  <cols>
    <col min="1" max="1" width="140.77734375" customWidth="1"/>
  </cols>
  <sheetData>
    <row r="1" spans="1:1" ht="23.4" x14ac:dyDescent="0.45">
      <c r="A1" s="122" t="s">
        <v>188</v>
      </c>
    </row>
    <row r="2" spans="1:1" ht="17.55" customHeight="1" x14ac:dyDescent="0.3"/>
    <row r="3" spans="1:1" ht="30.45" customHeight="1" x14ac:dyDescent="0.3">
      <c r="A3" s="46" t="s">
        <v>189</v>
      </c>
    </row>
    <row r="4" spans="1:1" x14ac:dyDescent="0.3">
      <c r="A4" s="47" t="s">
        <v>61</v>
      </c>
    </row>
  </sheetData>
  <hyperlinks>
    <hyperlink ref="A4" r:id="rId1" xr:uid="{89570CF0-F895-45D0-B993-68F132EB1086}"/>
    <hyperlink ref="A1" r:id="rId2" display="Lien Synthèse chiffres-clés 2021 - édition janvier 2023" xr:uid="{D90F0AAD-B95F-4BEC-BF6F-2B3518759D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B017-B66E-4F84-8426-533038FD2413}">
  <dimension ref="A1:Q117"/>
  <sheetViews>
    <sheetView zoomScale="80" zoomScaleNormal="80" workbookViewId="0">
      <selection activeCell="I25" sqref="I25:M25"/>
    </sheetView>
  </sheetViews>
  <sheetFormatPr baseColWidth="10" defaultRowHeight="14.4" x14ac:dyDescent="0.3"/>
  <cols>
    <col min="1" max="1" width="17.21875" style="3" customWidth="1"/>
    <col min="2" max="2" width="22" customWidth="1"/>
    <col min="3" max="3" width="17.5546875" style="5" customWidth="1"/>
    <col min="4" max="4" width="12.21875" bestFit="1" customWidth="1"/>
    <col min="5" max="5" width="17.88671875" customWidth="1"/>
    <col min="6" max="6" width="25.77734375" customWidth="1"/>
    <col min="7" max="7" width="17.109375" style="27" customWidth="1"/>
    <col min="8" max="8" width="20.109375" customWidth="1"/>
    <col min="9" max="9" width="16.21875" customWidth="1"/>
    <col min="10" max="10" width="23.6640625" customWidth="1"/>
    <col min="11" max="11" width="15.21875" customWidth="1"/>
  </cols>
  <sheetData>
    <row r="1" spans="1:12" ht="15.6" x14ac:dyDescent="0.3">
      <c r="A1" s="174" t="s">
        <v>56</v>
      </c>
      <c r="B1" s="175"/>
      <c r="C1" s="176"/>
      <c r="D1" s="1"/>
      <c r="E1" s="174" t="s">
        <v>58</v>
      </c>
      <c r="F1" s="175"/>
      <c r="G1" s="176"/>
      <c r="I1" s="174" t="s">
        <v>44</v>
      </c>
      <c r="J1" s="175"/>
      <c r="K1" s="176"/>
    </row>
    <row r="2" spans="1:12" ht="15" thickBot="1" x14ac:dyDescent="0.35">
      <c r="A2" s="177" t="s">
        <v>142</v>
      </c>
      <c r="B2" s="178"/>
      <c r="C2" s="179"/>
      <c r="D2" s="1"/>
      <c r="E2" s="177" t="s">
        <v>119</v>
      </c>
      <c r="F2" s="178"/>
      <c r="G2" s="179"/>
      <c r="I2" s="177" t="s">
        <v>119</v>
      </c>
      <c r="J2" s="178"/>
      <c r="K2" s="179"/>
    </row>
    <row r="3" spans="1:12" s="5" customFormat="1" ht="22.95" customHeight="1" x14ac:dyDescent="0.3">
      <c r="A3" s="73" t="s">
        <v>25</v>
      </c>
      <c r="B3" s="74" t="s">
        <v>24</v>
      </c>
      <c r="C3" s="75" t="s">
        <v>57</v>
      </c>
      <c r="D3" s="80"/>
      <c r="E3" s="73" t="s">
        <v>25</v>
      </c>
      <c r="F3" s="74" t="s">
        <v>8</v>
      </c>
      <c r="G3" s="75" t="s">
        <v>23</v>
      </c>
      <c r="I3" s="38" t="s">
        <v>25</v>
      </c>
      <c r="J3" s="39" t="s">
        <v>8</v>
      </c>
      <c r="K3" s="40" t="s">
        <v>23</v>
      </c>
    </row>
    <row r="4" spans="1:12" x14ac:dyDescent="0.3">
      <c r="A4" s="33" t="s">
        <v>9</v>
      </c>
      <c r="B4" s="32" t="s">
        <v>0</v>
      </c>
      <c r="C4" s="34">
        <v>2.6</v>
      </c>
      <c r="E4" s="33" t="s">
        <v>9</v>
      </c>
      <c r="F4" s="32" t="s">
        <v>0</v>
      </c>
      <c r="G4" s="34">
        <v>21</v>
      </c>
      <c r="I4" s="33" t="s">
        <v>9</v>
      </c>
      <c r="J4" s="32" t="s">
        <v>0</v>
      </c>
      <c r="K4" s="41">
        <v>-16</v>
      </c>
      <c r="L4" s="2"/>
    </row>
    <row r="5" spans="1:12" x14ac:dyDescent="0.3">
      <c r="A5" s="33" t="s">
        <v>19</v>
      </c>
      <c r="B5" s="32" t="s">
        <v>7</v>
      </c>
      <c r="C5" s="34">
        <v>2.4</v>
      </c>
      <c r="E5" s="33" t="s">
        <v>19</v>
      </c>
      <c r="F5" s="32" t="s">
        <v>7</v>
      </c>
      <c r="G5" s="34">
        <v>19</v>
      </c>
      <c r="I5" s="33" t="s">
        <v>19</v>
      </c>
      <c r="J5" s="32" t="s">
        <v>7</v>
      </c>
      <c r="K5" s="41">
        <v>-12</v>
      </c>
    </row>
    <row r="6" spans="1:12" x14ac:dyDescent="0.3">
      <c r="A6" s="33" t="s">
        <v>10</v>
      </c>
      <c r="B6" s="32" t="s">
        <v>28</v>
      </c>
      <c r="C6" s="34">
        <v>2.5</v>
      </c>
      <c r="E6" s="33" t="s">
        <v>10</v>
      </c>
      <c r="F6" s="32" t="s">
        <v>28</v>
      </c>
      <c r="G6" s="34">
        <v>26</v>
      </c>
      <c r="I6" s="33" t="s">
        <v>10</v>
      </c>
      <c r="J6" s="32" t="s">
        <v>28</v>
      </c>
      <c r="K6" s="41">
        <v>-20</v>
      </c>
    </row>
    <row r="7" spans="1:12" x14ac:dyDescent="0.3">
      <c r="A7" s="33" t="s">
        <v>18</v>
      </c>
      <c r="B7" s="32" t="s">
        <v>190</v>
      </c>
      <c r="C7" s="34">
        <v>2.8</v>
      </c>
      <c r="E7" s="33" t="s">
        <v>13</v>
      </c>
      <c r="F7" s="32" t="s">
        <v>4</v>
      </c>
      <c r="G7" s="34">
        <v>18</v>
      </c>
      <c r="I7" s="33" t="s">
        <v>18</v>
      </c>
      <c r="J7" s="32" t="s">
        <v>21</v>
      </c>
      <c r="K7" s="41">
        <v>-15</v>
      </c>
    </row>
    <row r="8" spans="1:12" x14ac:dyDescent="0.3">
      <c r="A8" s="33" t="s">
        <v>13</v>
      </c>
      <c r="B8" s="32" t="s">
        <v>4</v>
      </c>
      <c r="C8" s="34">
        <v>2.7</v>
      </c>
      <c r="E8" s="33" t="s">
        <v>11</v>
      </c>
      <c r="F8" s="32" t="s">
        <v>3</v>
      </c>
      <c r="G8" s="34">
        <v>10</v>
      </c>
      <c r="I8" s="33" t="s">
        <v>13</v>
      </c>
      <c r="J8" s="32" t="s">
        <v>4</v>
      </c>
      <c r="K8" s="41">
        <v>-12</v>
      </c>
    </row>
    <row r="9" spans="1:12" x14ac:dyDescent="0.3">
      <c r="A9" s="33" t="s">
        <v>11</v>
      </c>
      <c r="B9" s="32" t="s">
        <v>3</v>
      </c>
      <c r="C9" s="34">
        <v>1.8</v>
      </c>
      <c r="E9" s="33" t="s">
        <v>14</v>
      </c>
      <c r="F9" s="32" t="s">
        <v>5</v>
      </c>
      <c r="G9" s="34">
        <v>19</v>
      </c>
      <c r="I9" s="33" t="s">
        <v>11</v>
      </c>
      <c r="J9" s="32" t="s">
        <v>3</v>
      </c>
      <c r="K9" s="41">
        <v>-23</v>
      </c>
    </row>
    <row r="10" spans="1:12" x14ac:dyDescent="0.3">
      <c r="A10" s="33" t="s">
        <v>14</v>
      </c>
      <c r="B10" s="32" t="s">
        <v>5</v>
      </c>
      <c r="C10" s="34">
        <v>2.7</v>
      </c>
      <c r="E10" s="33">
        <v>63</v>
      </c>
      <c r="F10" s="32" t="s">
        <v>1</v>
      </c>
      <c r="G10" s="34">
        <v>17</v>
      </c>
      <c r="I10" s="33" t="s">
        <v>14</v>
      </c>
      <c r="J10" s="32" t="s">
        <v>5</v>
      </c>
      <c r="K10" s="41">
        <v>-18</v>
      </c>
    </row>
    <row r="11" spans="1:12" x14ac:dyDescent="0.3">
      <c r="A11" s="33" t="s">
        <v>17</v>
      </c>
      <c r="B11" s="32" t="s">
        <v>6</v>
      </c>
      <c r="C11" s="34">
        <v>2.4</v>
      </c>
      <c r="E11" s="33" t="s">
        <v>12</v>
      </c>
      <c r="F11" s="32" t="s">
        <v>2</v>
      </c>
      <c r="G11" s="34">
        <v>26</v>
      </c>
      <c r="I11" s="33" t="s">
        <v>17</v>
      </c>
      <c r="J11" s="32" t="s">
        <v>6</v>
      </c>
      <c r="K11" s="41">
        <v>-20</v>
      </c>
    </row>
    <row r="12" spans="1:12" x14ac:dyDescent="0.3">
      <c r="A12" s="33">
        <v>63</v>
      </c>
      <c r="B12" s="32" t="s">
        <v>1</v>
      </c>
      <c r="C12" s="34">
        <v>2.5</v>
      </c>
      <c r="E12" s="33" t="s">
        <v>15</v>
      </c>
      <c r="F12" s="32" t="s">
        <v>26</v>
      </c>
      <c r="G12" s="34">
        <v>24</v>
      </c>
      <c r="I12" s="33">
        <v>63</v>
      </c>
      <c r="J12" s="32" t="s">
        <v>1</v>
      </c>
      <c r="K12" s="41">
        <v>-16</v>
      </c>
    </row>
    <row r="13" spans="1:12" ht="15" thickBot="1" x14ac:dyDescent="0.35">
      <c r="A13" s="33" t="s">
        <v>12</v>
      </c>
      <c r="B13" s="32" t="s">
        <v>2</v>
      </c>
      <c r="C13" s="34">
        <v>3.3</v>
      </c>
      <c r="E13" s="35" t="s">
        <v>16</v>
      </c>
      <c r="F13" s="36" t="s">
        <v>22</v>
      </c>
      <c r="G13" s="37">
        <v>16</v>
      </c>
      <c r="I13" s="33" t="s">
        <v>12</v>
      </c>
      <c r="J13" s="32" t="s">
        <v>2</v>
      </c>
      <c r="K13" s="41">
        <v>-16</v>
      </c>
    </row>
    <row r="14" spans="1:12" ht="15" customHeight="1" thickBot="1" x14ac:dyDescent="0.35">
      <c r="A14" s="33" t="s">
        <v>15</v>
      </c>
      <c r="B14" s="32" t="s">
        <v>26</v>
      </c>
      <c r="C14" s="34">
        <v>3.2</v>
      </c>
      <c r="E14" s="168" t="s">
        <v>20</v>
      </c>
      <c r="F14" s="169"/>
      <c r="G14" s="42">
        <f>AVERAGE(G4:G13)</f>
        <v>19.600000000000001</v>
      </c>
      <c r="I14" s="33" t="s">
        <v>15</v>
      </c>
      <c r="J14" s="32" t="s">
        <v>26</v>
      </c>
      <c r="K14" s="41">
        <v>-22</v>
      </c>
    </row>
    <row r="15" spans="1:12" ht="15" customHeight="1" x14ac:dyDescent="0.3">
      <c r="A15" s="33" t="s">
        <v>16</v>
      </c>
      <c r="B15" s="32" t="s">
        <v>22</v>
      </c>
      <c r="C15" s="34">
        <v>2.2999999999999998</v>
      </c>
      <c r="I15" s="33" t="s">
        <v>16</v>
      </c>
      <c r="J15" s="32" t="s">
        <v>22</v>
      </c>
      <c r="K15" s="41">
        <v>-21</v>
      </c>
    </row>
    <row r="16" spans="1:12" ht="15" thickBot="1" x14ac:dyDescent="0.35">
      <c r="A16" s="168" t="s">
        <v>20</v>
      </c>
      <c r="B16" s="169"/>
      <c r="C16" s="123">
        <f>AVERAGE(C4:C15)</f>
        <v>2.6</v>
      </c>
      <c r="D16" s="28"/>
      <c r="E16" s="190" t="s">
        <v>139</v>
      </c>
      <c r="F16" s="190"/>
      <c r="G16" s="190"/>
      <c r="H16" s="2"/>
      <c r="I16" s="180" t="s">
        <v>20</v>
      </c>
      <c r="J16" s="181"/>
      <c r="K16" s="42">
        <f>AVERAGE(K4:K15)</f>
        <v>-17.583333333333332</v>
      </c>
      <c r="L16" s="2"/>
    </row>
    <row r="17" spans="1:17" ht="43.2" customHeight="1" x14ac:dyDescent="0.3">
      <c r="A17" s="137" t="s">
        <v>143</v>
      </c>
      <c r="B17" s="29"/>
      <c r="C17" s="135"/>
      <c r="D17" s="28"/>
      <c r="H17" s="2"/>
      <c r="I17" s="1"/>
      <c r="J17" s="1"/>
      <c r="K17" s="136"/>
      <c r="L17" s="2"/>
    </row>
    <row r="18" spans="1:17" x14ac:dyDescent="0.3">
      <c r="B18" s="29"/>
      <c r="C18" s="135"/>
      <c r="D18" s="28"/>
      <c r="F18" s="43"/>
      <c r="G18" s="43"/>
      <c r="H18" s="2"/>
      <c r="I18" s="1"/>
      <c r="J18" s="1"/>
      <c r="K18" s="136"/>
      <c r="L18" s="2"/>
    </row>
    <row r="19" spans="1:17" ht="14.55" customHeight="1" thickBot="1" x14ac:dyDescent="0.35">
      <c r="E19" s="43"/>
      <c r="F19" s="43"/>
      <c r="G19" s="43"/>
    </row>
    <row r="20" spans="1:17" ht="30.45" customHeight="1" x14ac:dyDescent="0.3">
      <c r="A20" s="183" t="s">
        <v>120</v>
      </c>
      <c r="B20" s="184"/>
      <c r="C20" s="124" t="s">
        <v>148</v>
      </c>
      <c r="E20" s="43"/>
      <c r="F20" s="43"/>
      <c r="G20" s="43"/>
      <c r="I20" s="182"/>
      <c r="J20" s="182"/>
      <c r="K20" s="182"/>
    </row>
    <row r="21" spans="1:17" ht="30.45" customHeight="1" thickBot="1" x14ac:dyDescent="0.35">
      <c r="A21" s="185"/>
      <c r="B21" s="186"/>
      <c r="C21" s="125">
        <v>-0.3</v>
      </c>
      <c r="E21" s="43"/>
      <c r="F21" s="43"/>
      <c r="G21" s="43"/>
      <c r="I21" s="182"/>
      <c r="J21" s="182"/>
      <c r="K21" s="182"/>
    </row>
    <row r="22" spans="1:17" ht="15" thickBot="1" x14ac:dyDescent="0.35">
      <c r="A22" s="29"/>
      <c r="B22" s="28"/>
      <c r="I22" s="182"/>
      <c r="J22" s="182"/>
      <c r="K22" s="182"/>
    </row>
    <row r="23" spans="1:17" ht="16.2" thickBot="1" x14ac:dyDescent="0.35">
      <c r="E23" s="170" t="s">
        <v>116</v>
      </c>
      <c r="F23" s="171"/>
      <c r="G23" s="172"/>
    </row>
    <row r="24" spans="1:17" ht="16.2" thickBot="1" x14ac:dyDescent="0.35">
      <c r="A24" s="174" t="s">
        <v>43</v>
      </c>
      <c r="B24" s="175"/>
      <c r="C24" s="176"/>
      <c r="E24" s="187" t="s">
        <v>119</v>
      </c>
      <c r="F24" s="188"/>
      <c r="G24" s="189"/>
      <c r="H24" s="1"/>
      <c r="I24" s="165" t="s">
        <v>185</v>
      </c>
      <c r="J24" s="166"/>
      <c r="K24" s="166"/>
      <c r="L24" s="166"/>
      <c r="M24" s="167"/>
    </row>
    <row r="25" spans="1:17" ht="15" thickBot="1" x14ac:dyDescent="0.35">
      <c r="A25" s="163" t="s">
        <v>144</v>
      </c>
      <c r="B25" s="164"/>
      <c r="C25" s="173"/>
      <c r="D25" s="30"/>
      <c r="E25" s="77" t="s">
        <v>25</v>
      </c>
      <c r="F25" s="78" t="s">
        <v>24</v>
      </c>
      <c r="G25" s="79" t="s">
        <v>60</v>
      </c>
      <c r="I25" s="163" t="s">
        <v>192</v>
      </c>
      <c r="J25" s="164"/>
      <c r="K25" s="164"/>
      <c r="L25" s="164"/>
      <c r="M25" s="164"/>
    </row>
    <row r="26" spans="1:17" ht="24" customHeight="1" x14ac:dyDescent="0.3">
      <c r="A26" s="73" t="s">
        <v>25</v>
      </c>
      <c r="B26" s="74" t="s">
        <v>24</v>
      </c>
      <c r="C26" s="75" t="s">
        <v>59</v>
      </c>
      <c r="D26" s="76"/>
      <c r="E26" s="44" t="s">
        <v>9</v>
      </c>
      <c r="F26" s="32" t="s">
        <v>0</v>
      </c>
      <c r="G26" s="34">
        <v>8</v>
      </c>
      <c r="I26" s="73" t="s">
        <v>25</v>
      </c>
      <c r="J26" s="74" t="s">
        <v>24</v>
      </c>
      <c r="K26" s="74" t="s">
        <v>182</v>
      </c>
      <c r="L26" s="74" t="s">
        <v>183</v>
      </c>
      <c r="M26" s="75" t="s">
        <v>184</v>
      </c>
    </row>
    <row r="27" spans="1:17" x14ac:dyDescent="0.3">
      <c r="A27" s="33" t="s">
        <v>9</v>
      </c>
      <c r="B27" s="32" t="s">
        <v>0</v>
      </c>
      <c r="C27" s="133">
        <v>-151</v>
      </c>
      <c r="E27" s="44" t="s">
        <v>19</v>
      </c>
      <c r="F27" s="32" t="s">
        <v>7</v>
      </c>
      <c r="G27" s="34">
        <v>8</v>
      </c>
      <c r="I27" s="44" t="s">
        <v>9</v>
      </c>
      <c r="J27" s="32" t="s">
        <v>169</v>
      </c>
      <c r="K27" s="48">
        <v>729</v>
      </c>
      <c r="L27" s="32">
        <v>119</v>
      </c>
      <c r="M27" s="51">
        <f>K27-L27</f>
        <v>610</v>
      </c>
      <c r="O27" s="2"/>
      <c r="P27" s="2"/>
      <c r="Q27" s="2"/>
    </row>
    <row r="28" spans="1:17" x14ac:dyDescent="0.3">
      <c r="A28" s="33" t="s">
        <v>19</v>
      </c>
      <c r="B28" s="32" t="s">
        <v>7</v>
      </c>
      <c r="C28" s="133">
        <v>-70</v>
      </c>
      <c r="D28" s="30"/>
      <c r="E28" s="44" t="s">
        <v>10</v>
      </c>
      <c r="F28" s="32" t="s">
        <v>28</v>
      </c>
      <c r="G28" s="34">
        <v>7</v>
      </c>
      <c r="I28" s="44" t="s">
        <v>19</v>
      </c>
      <c r="J28" s="32" t="s">
        <v>170</v>
      </c>
      <c r="K28" s="48">
        <v>1423</v>
      </c>
      <c r="L28" s="32">
        <v>553</v>
      </c>
      <c r="M28" s="51">
        <f t="shared" ref="M28:M38" si="0">K28-L28</f>
        <v>870</v>
      </c>
      <c r="O28" s="2"/>
      <c r="P28" s="2"/>
      <c r="Q28" s="2"/>
    </row>
    <row r="29" spans="1:17" x14ac:dyDescent="0.3">
      <c r="A29" s="33" t="s">
        <v>13</v>
      </c>
      <c r="B29" s="32" t="s">
        <v>4</v>
      </c>
      <c r="C29" s="133">
        <v>-67</v>
      </c>
      <c r="E29" s="44" t="s">
        <v>18</v>
      </c>
      <c r="F29" s="32" t="s">
        <v>21</v>
      </c>
      <c r="G29" s="34">
        <v>11</v>
      </c>
      <c r="I29" s="44" t="s">
        <v>10</v>
      </c>
      <c r="J29" s="32" t="s">
        <v>171</v>
      </c>
      <c r="K29" s="48">
        <v>398</v>
      </c>
      <c r="L29" s="32">
        <v>49</v>
      </c>
      <c r="M29" s="51">
        <f t="shared" si="0"/>
        <v>349</v>
      </c>
      <c r="O29" s="2"/>
      <c r="P29" s="2"/>
      <c r="Q29" s="2"/>
    </row>
    <row r="30" spans="1:17" x14ac:dyDescent="0.3">
      <c r="A30" s="33" t="s">
        <v>11</v>
      </c>
      <c r="B30" s="32" t="s">
        <v>27</v>
      </c>
      <c r="C30" s="133">
        <v>-110</v>
      </c>
      <c r="E30" s="44" t="s">
        <v>13</v>
      </c>
      <c r="F30" s="32" t="s">
        <v>4</v>
      </c>
      <c r="G30" s="34">
        <v>8</v>
      </c>
      <c r="I30" s="44" t="s">
        <v>18</v>
      </c>
      <c r="J30" s="32" t="s">
        <v>172</v>
      </c>
      <c r="K30" s="48">
        <v>44</v>
      </c>
      <c r="L30" s="32">
        <v>7</v>
      </c>
      <c r="M30" s="51">
        <f t="shared" si="0"/>
        <v>37</v>
      </c>
      <c r="O30" s="2"/>
      <c r="P30" s="2"/>
      <c r="Q30" s="2"/>
    </row>
    <row r="31" spans="1:17" x14ac:dyDescent="0.3">
      <c r="A31" s="33" t="s">
        <v>14</v>
      </c>
      <c r="B31" s="32" t="s">
        <v>5</v>
      </c>
      <c r="C31" s="133">
        <v>-57</v>
      </c>
      <c r="E31" s="44" t="s">
        <v>11</v>
      </c>
      <c r="F31" s="32" t="s">
        <v>3</v>
      </c>
      <c r="G31" s="34">
        <v>8</v>
      </c>
      <c r="I31" s="44" t="s">
        <v>13</v>
      </c>
      <c r="J31" s="32" t="s">
        <v>173</v>
      </c>
      <c r="K31" s="48">
        <v>307</v>
      </c>
      <c r="L31" s="32">
        <v>62</v>
      </c>
      <c r="M31" s="51">
        <f t="shared" si="0"/>
        <v>245</v>
      </c>
      <c r="O31" s="2"/>
      <c r="P31" s="2"/>
      <c r="Q31" s="2"/>
    </row>
    <row r="32" spans="1:17" x14ac:dyDescent="0.3">
      <c r="A32" s="33" t="s">
        <v>145</v>
      </c>
      <c r="B32" s="32" t="s">
        <v>1</v>
      </c>
      <c r="C32" s="133">
        <v>-140</v>
      </c>
      <c r="E32" s="44" t="s">
        <v>14</v>
      </c>
      <c r="F32" s="32" t="s">
        <v>5</v>
      </c>
      <c r="G32" s="34">
        <v>10</v>
      </c>
      <c r="I32" s="44" t="s">
        <v>11</v>
      </c>
      <c r="J32" s="32" t="s">
        <v>174</v>
      </c>
      <c r="K32" s="48">
        <v>146</v>
      </c>
      <c r="L32" s="32">
        <v>16</v>
      </c>
      <c r="M32" s="51">
        <f t="shared" si="0"/>
        <v>130</v>
      </c>
      <c r="O32" s="2"/>
      <c r="P32" s="2"/>
      <c r="Q32" s="2"/>
    </row>
    <row r="33" spans="1:17" ht="15" thickBot="1" x14ac:dyDescent="0.35">
      <c r="A33" s="35" t="s">
        <v>12</v>
      </c>
      <c r="B33" s="36" t="s">
        <v>2</v>
      </c>
      <c r="C33" s="134">
        <v>-148</v>
      </c>
      <c r="E33" s="33">
        <v>43</v>
      </c>
      <c r="F33" s="32" t="s">
        <v>6</v>
      </c>
      <c r="G33" s="34">
        <v>11</v>
      </c>
      <c r="I33" s="44" t="s">
        <v>14</v>
      </c>
      <c r="J33" s="32" t="s">
        <v>175</v>
      </c>
      <c r="K33" s="48">
        <v>164</v>
      </c>
      <c r="L33" s="32">
        <v>22</v>
      </c>
      <c r="M33" s="51">
        <f t="shared" si="0"/>
        <v>142</v>
      </c>
      <c r="O33" s="2"/>
      <c r="P33" s="2"/>
      <c r="Q33" s="2"/>
    </row>
    <row r="34" spans="1:17" x14ac:dyDescent="0.3">
      <c r="D34" s="30"/>
      <c r="E34" s="45">
        <v>63</v>
      </c>
      <c r="F34" s="32" t="s">
        <v>1</v>
      </c>
      <c r="G34" s="34">
        <v>10</v>
      </c>
      <c r="I34" s="33">
        <v>43</v>
      </c>
      <c r="J34" s="32" t="s">
        <v>176</v>
      </c>
      <c r="K34" s="48">
        <v>138</v>
      </c>
      <c r="L34" s="32">
        <v>37</v>
      </c>
      <c r="M34" s="51">
        <f t="shared" si="0"/>
        <v>101</v>
      </c>
      <c r="O34" s="2"/>
      <c r="P34" s="2"/>
      <c r="Q34" s="2"/>
    </row>
    <row r="35" spans="1:17" x14ac:dyDescent="0.3">
      <c r="A35" s="190" t="s">
        <v>146</v>
      </c>
      <c r="B35" s="190"/>
      <c r="C35" s="190"/>
      <c r="E35" s="44" t="s">
        <v>12</v>
      </c>
      <c r="F35" s="32" t="s">
        <v>2</v>
      </c>
      <c r="G35" s="34">
        <v>11</v>
      </c>
      <c r="I35" s="45">
        <v>63</v>
      </c>
      <c r="J35" s="32" t="s">
        <v>177</v>
      </c>
      <c r="K35" s="48">
        <v>1475</v>
      </c>
      <c r="L35" s="32">
        <v>833</v>
      </c>
      <c r="M35" s="51">
        <f t="shared" si="0"/>
        <v>642</v>
      </c>
      <c r="O35" s="2"/>
      <c r="P35" s="2"/>
      <c r="Q35" s="2"/>
    </row>
    <row r="36" spans="1:17" ht="14.55" customHeight="1" x14ac:dyDescent="0.3">
      <c r="A36" s="190"/>
      <c r="B36" s="190"/>
      <c r="C36" s="190"/>
      <c r="D36" s="31"/>
      <c r="E36" s="44" t="s">
        <v>15</v>
      </c>
      <c r="F36" s="32" t="s">
        <v>26</v>
      </c>
      <c r="G36" s="34">
        <v>12</v>
      </c>
      <c r="I36" s="44" t="s">
        <v>12</v>
      </c>
      <c r="J36" s="32" t="s">
        <v>178</v>
      </c>
      <c r="K36" s="48">
        <v>363</v>
      </c>
      <c r="L36" s="32">
        <v>62</v>
      </c>
      <c r="M36" s="51">
        <f t="shared" si="0"/>
        <v>301</v>
      </c>
      <c r="O36" s="2"/>
      <c r="P36" s="2"/>
      <c r="Q36" s="2"/>
    </row>
    <row r="37" spans="1:17" x14ac:dyDescent="0.3">
      <c r="A37" s="190"/>
      <c r="B37" s="190"/>
      <c r="C37" s="190"/>
      <c r="E37" s="44" t="s">
        <v>16</v>
      </c>
      <c r="F37" s="32" t="s">
        <v>22</v>
      </c>
      <c r="G37" s="34">
        <v>10</v>
      </c>
      <c r="I37" s="44" t="s">
        <v>15</v>
      </c>
      <c r="J37" s="32" t="s">
        <v>179</v>
      </c>
      <c r="K37" s="48">
        <v>24</v>
      </c>
      <c r="L37" s="32">
        <v>6</v>
      </c>
      <c r="M37" s="51">
        <f t="shared" si="0"/>
        <v>18</v>
      </c>
      <c r="O37" s="2"/>
      <c r="P37" s="2"/>
      <c r="Q37" s="2"/>
    </row>
    <row r="38" spans="1:17" ht="15" thickBot="1" x14ac:dyDescent="0.35">
      <c r="E38" s="168" t="s">
        <v>20</v>
      </c>
      <c r="F38" s="169"/>
      <c r="G38" s="42">
        <f>AVERAGE(G26:G37)</f>
        <v>9.5</v>
      </c>
      <c r="I38" s="44" t="s">
        <v>16</v>
      </c>
      <c r="J38" s="32" t="s">
        <v>180</v>
      </c>
      <c r="K38" s="48">
        <v>60</v>
      </c>
      <c r="L38" s="32">
        <v>13</v>
      </c>
      <c r="M38" s="51">
        <f t="shared" si="0"/>
        <v>47</v>
      </c>
      <c r="O38" s="2"/>
      <c r="P38" s="2"/>
      <c r="Q38" s="2"/>
    </row>
    <row r="39" spans="1:17" ht="15" thickBot="1" x14ac:dyDescent="0.35">
      <c r="C39"/>
      <c r="I39" s="168" t="s">
        <v>20</v>
      </c>
      <c r="J39" s="169"/>
      <c r="K39" s="156">
        <f>SUM(K27:K38)</f>
        <v>5271</v>
      </c>
      <c r="L39" s="156">
        <f t="shared" ref="L39:M39" si="1">SUM(L27:L38)</f>
        <v>1779</v>
      </c>
      <c r="M39" s="156">
        <f t="shared" si="1"/>
        <v>3492</v>
      </c>
    </row>
    <row r="41" spans="1:17" ht="15" thickBot="1" x14ac:dyDescent="0.35"/>
    <row r="42" spans="1:17" ht="15.6" x14ac:dyDescent="0.3">
      <c r="A42" s="174" t="s">
        <v>149</v>
      </c>
      <c r="B42" s="175"/>
      <c r="C42" s="176"/>
      <c r="E42" s="170" t="s">
        <v>186</v>
      </c>
      <c r="F42" s="171"/>
      <c r="G42" s="171"/>
      <c r="H42" s="172"/>
    </row>
    <row r="43" spans="1:17" ht="15" thickBot="1" x14ac:dyDescent="0.35">
      <c r="A43" s="177" t="s">
        <v>150</v>
      </c>
      <c r="B43" s="178"/>
      <c r="C43" s="179"/>
      <c r="E43" s="163" t="s">
        <v>168</v>
      </c>
      <c r="F43" s="164"/>
      <c r="G43" s="164"/>
      <c r="H43" s="173"/>
    </row>
    <row r="44" spans="1:17" ht="28.8" x14ac:dyDescent="0.3">
      <c r="A44" s="73" t="s">
        <v>42</v>
      </c>
      <c r="B44" s="74" t="s">
        <v>151</v>
      </c>
      <c r="C44" s="26" t="s">
        <v>152</v>
      </c>
      <c r="E44" s="157" t="s">
        <v>25</v>
      </c>
      <c r="F44" s="158" t="s">
        <v>24</v>
      </c>
      <c r="G44" s="158" t="s">
        <v>60</v>
      </c>
      <c r="H44" s="159" t="s">
        <v>181</v>
      </c>
      <c r="O44" s="27"/>
    </row>
    <row r="45" spans="1:17" x14ac:dyDescent="0.3">
      <c r="A45" s="70">
        <v>1997</v>
      </c>
      <c r="B45" s="71" t="s">
        <v>153</v>
      </c>
      <c r="C45" s="72">
        <v>84</v>
      </c>
      <c r="E45" s="44" t="s">
        <v>9</v>
      </c>
      <c r="F45" s="32" t="s">
        <v>169</v>
      </c>
      <c r="G45" s="48">
        <v>5.8</v>
      </c>
      <c r="H45" s="34">
        <v>-12.1</v>
      </c>
    </row>
    <row r="46" spans="1:17" x14ac:dyDescent="0.3">
      <c r="A46" s="70">
        <v>1997</v>
      </c>
      <c r="B46" s="71" t="s">
        <v>154</v>
      </c>
      <c r="C46" s="72">
        <v>40</v>
      </c>
      <c r="E46" s="44" t="s">
        <v>19</v>
      </c>
      <c r="F46" s="32" t="s">
        <v>170</v>
      </c>
      <c r="G46" s="48">
        <v>9.6999999999999993</v>
      </c>
      <c r="H46" s="34">
        <v>5.4</v>
      </c>
    </row>
    <row r="47" spans="1:17" x14ac:dyDescent="0.3">
      <c r="A47" s="70">
        <v>1998</v>
      </c>
      <c r="B47" s="71" t="s">
        <v>153</v>
      </c>
      <c r="C47" s="72">
        <v>81</v>
      </c>
      <c r="E47" s="44" t="s">
        <v>10</v>
      </c>
      <c r="F47" s="32" t="s">
        <v>171</v>
      </c>
      <c r="G47" s="48">
        <v>12.4</v>
      </c>
      <c r="H47" s="34">
        <v>48.4</v>
      </c>
    </row>
    <row r="48" spans="1:17" x14ac:dyDescent="0.3">
      <c r="A48" s="70">
        <v>1998</v>
      </c>
      <c r="B48" s="71" t="s">
        <v>154</v>
      </c>
      <c r="C48" s="72">
        <v>42</v>
      </c>
      <c r="E48" s="44" t="s">
        <v>18</v>
      </c>
      <c r="F48" s="32" t="s">
        <v>172</v>
      </c>
      <c r="G48" s="48">
        <v>8.1</v>
      </c>
      <c r="H48" s="34">
        <v>22.4</v>
      </c>
    </row>
    <row r="49" spans="1:8" x14ac:dyDescent="0.3">
      <c r="A49" s="141">
        <v>1998</v>
      </c>
      <c r="B49" s="71" t="s">
        <v>153</v>
      </c>
      <c r="C49" s="72">
        <v>80</v>
      </c>
      <c r="E49" s="44" t="s">
        <v>13</v>
      </c>
      <c r="F49" s="32" t="s">
        <v>173</v>
      </c>
      <c r="G49" s="48">
        <v>8.6999999999999993</v>
      </c>
      <c r="H49" s="34">
        <v>5.7</v>
      </c>
    </row>
    <row r="50" spans="1:8" x14ac:dyDescent="0.3">
      <c r="A50" s="70">
        <v>1999</v>
      </c>
      <c r="B50" s="71" t="s">
        <v>154</v>
      </c>
      <c r="C50" s="72">
        <v>44</v>
      </c>
      <c r="E50" s="44" t="s">
        <v>11</v>
      </c>
      <c r="F50" s="32" t="s">
        <v>174</v>
      </c>
      <c r="G50" s="48">
        <v>3.7</v>
      </c>
      <c r="H50" s="34">
        <v>12.1</v>
      </c>
    </row>
    <row r="51" spans="1:8" x14ac:dyDescent="0.3">
      <c r="A51" s="70">
        <v>2000</v>
      </c>
      <c r="B51" s="71" t="s">
        <v>153</v>
      </c>
      <c r="C51" s="72">
        <v>79</v>
      </c>
      <c r="E51" s="44" t="s">
        <v>14</v>
      </c>
      <c r="F51" s="32" t="s">
        <v>175</v>
      </c>
      <c r="G51" s="48">
        <v>3.8</v>
      </c>
      <c r="H51" s="34">
        <v>10</v>
      </c>
    </row>
    <row r="52" spans="1:8" x14ac:dyDescent="0.3">
      <c r="A52" s="70">
        <v>2000</v>
      </c>
      <c r="B52" s="71" t="s">
        <v>154</v>
      </c>
      <c r="C52" s="72">
        <v>43</v>
      </c>
      <c r="E52" s="33">
        <v>43</v>
      </c>
      <c r="F52" s="32" t="s">
        <v>176</v>
      </c>
      <c r="G52" s="48">
        <v>6.3</v>
      </c>
      <c r="H52" s="34">
        <v>18.8</v>
      </c>
    </row>
    <row r="53" spans="1:8" x14ac:dyDescent="0.3">
      <c r="A53" s="70">
        <v>2001</v>
      </c>
      <c r="B53" s="71" t="s">
        <v>153</v>
      </c>
      <c r="C53" s="72">
        <v>77</v>
      </c>
      <c r="E53" s="45">
        <v>63</v>
      </c>
      <c r="F53" s="32" t="s">
        <v>177</v>
      </c>
      <c r="G53" s="48">
        <v>3.3</v>
      </c>
      <c r="H53" s="34">
        <v>15.2</v>
      </c>
    </row>
    <row r="54" spans="1:8" x14ac:dyDescent="0.3">
      <c r="A54" s="70">
        <v>2001</v>
      </c>
      <c r="B54" s="71" t="s">
        <v>154</v>
      </c>
      <c r="C54" s="72">
        <v>41</v>
      </c>
      <c r="E54" s="44" t="s">
        <v>12</v>
      </c>
      <c r="F54" s="32" t="s">
        <v>178</v>
      </c>
      <c r="G54" s="48">
        <v>7.8</v>
      </c>
      <c r="H54" s="34">
        <v>21.8</v>
      </c>
    </row>
    <row r="55" spans="1:8" x14ac:dyDescent="0.3">
      <c r="A55" s="70">
        <v>2002</v>
      </c>
      <c r="B55" s="71" t="s">
        <v>153</v>
      </c>
      <c r="C55" s="72">
        <v>86</v>
      </c>
      <c r="E55" s="44" t="s">
        <v>15</v>
      </c>
      <c r="F55" s="32" t="s">
        <v>179</v>
      </c>
      <c r="G55" s="48">
        <v>0</v>
      </c>
      <c r="H55" s="34">
        <v>3.8</v>
      </c>
    </row>
    <row r="56" spans="1:8" x14ac:dyDescent="0.3">
      <c r="A56" s="142">
        <v>2002</v>
      </c>
      <c r="B56" s="143" t="s">
        <v>154</v>
      </c>
      <c r="C56" s="144">
        <v>44</v>
      </c>
      <c r="E56" s="44" t="s">
        <v>16</v>
      </c>
      <c r="F56" s="32" t="s">
        <v>180</v>
      </c>
      <c r="G56" s="48">
        <v>0.4</v>
      </c>
      <c r="H56" s="34">
        <v>6</v>
      </c>
    </row>
    <row r="57" spans="1:8" ht="15" thickBot="1" x14ac:dyDescent="0.35">
      <c r="A57" s="142">
        <v>2003</v>
      </c>
      <c r="B57" s="143" t="s">
        <v>153</v>
      </c>
      <c r="C57" s="144">
        <v>94</v>
      </c>
      <c r="E57" s="161" t="s">
        <v>20</v>
      </c>
      <c r="F57" s="162"/>
      <c r="G57" s="156">
        <f>AVERAGE(G45:G56)</f>
        <v>5.833333333333333</v>
      </c>
      <c r="H57" s="42">
        <f>AVERAGE(H45:H56)</f>
        <v>13.125</v>
      </c>
    </row>
    <row r="58" spans="1:8" x14ac:dyDescent="0.3">
      <c r="A58" s="142">
        <v>2003</v>
      </c>
      <c r="B58" s="143" t="s">
        <v>154</v>
      </c>
      <c r="C58" s="144">
        <v>52</v>
      </c>
      <c r="G58"/>
    </row>
    <row r="59" spans="1:8" x14ac:dyDescent="0.3">
      <c r="A59" s="142">
        <v>2004</v>
      </c>
      <c r="B59" s="143" t="s">
        <v>153</v>
      </c>
      <c r="C59" s="144">
        <v>84</v>
      </c>
      <c r="G59"/>
    </row>
    <row r="60" spans="1:8" x14ac:dyDescent="0.3">
      <c r="A60" s="142">
        <v>2004</v>
      </c>
      <c r="B60" s="143" t="s">
        <v>154</v>
      </c>
      <c r="C60" s="144">
        <v>45</v>
      </c>
      <c r="G60"/>
    </row>
    <row r="61" spans="1:8" x14ac:dyDescent="0.3">
      <c r="A61" s="142">
        <v>2005</v>
      </c>
      <c r="B61" s="143" t="s">
        <v>153</v>
      </c>
      <c r="C61" s="144">
        <v>83</v>
      </c>
      <c r="G61"/>
    </row>
    <row r="62" spans="1:8" x14ac:dyDescent="0.3">
      <c r="A62" s="142">
        <v>2005</v>
      </c>
      <c r="B62" s="143" t="s">
        <v>154</v>
      </c>
      <c r="C62" s="144">
        <v>46</v>
      </c>
      <c r="G62"/>
    </row>
    <row r="63" spans="1:8" x14ac:dyDescent="0.3">
      <c r="A63" s="142">
        <v>2006</v>
      </c>
      <c r="B63" s="143" t="s">
        <v>153</v>
      </c>
      <c r="C63" s="144">
        <v>86</v>
      </c>
      <c r="G63"/>
    </row>
    <row r="64" spans="1:8" x14ac:dyDescent="0.3">
      <c r="A64" s="142">
        <v>2006</v>
      </c>
      <c r="B64" s="143" t="s">
        <v>154</v>
      </c>
      <c r="C64" s="144">
        <v>47</v>
      </c>
      <c r="G64"/>
    </row>
    <row r="65" spans="1:7" x14ac:dyDescent="0.3">
      <c r="A65" s="142">
        <v>2007</v>
      </c>
      <c r="B65" s="143" t="s">
        <v>153</v>
      </c>
      <c r="C65" s="144">
        <v>83</v>
      </c>
      <c r="G65"/>
    </row>
    <row r="66" spans="1:7" x14ac:dyDescent="0.3">
      <c r="A66" s="142">
        <v>2007</v>
      </c>
      <c r="B66" s="143" t="s">
        <v>154</v>
      </c>
      <c r="C66" s="144">
        <v>42</v>
      </c>
      <c r="G66"/>
    </row>
    <row r="67" spans="1:7" x14ac:dyDescent="0.3">
      <c r="A67" s="142">
        <v>2008</v>
      </c>
      <c r="B67" s="143" t="s">
        <v>153</v>
      </c>
      <c r="C67" s="144">
        <v>76</v>
      </c>
      <c r="G67"/>
    </row>
    <row r="68" spans="1:7" x14ac:dyDescent="0.3">
      <c r="A68" s="142">
        <v>2008</v>
      </c>
      <c r="B68" s="143" t="s">
        <v>154</v>
      </c>
      <c r="C68" s="144">
        <v>45</v>
      </c>
      <c r="G68"/>
    </row>
    <row r="69" spans="1:7" x14ac:dyDescent="0.3">
      <c r="A69" s="142">
        <v>2009</v>
      </c>
      <c r="B69" s="143" t="s">
        <v>153</v>
      </c>
      <c r="C69" s="144">
        <v>82</v>
      </c>
      <c r="G69"/>
    </row>
    <row r="70" spans="1:7" x14ac:dyDescent="0.3">
      <c r="A70" s="142">
        <v>2009</v>
      </c>
      <c r="B70" s="143" t="s">
        <v>154</v>
      </c>
      <c r="C70" s="144">
        <v>48</v>
      </c>
      <c r="G70"/>
    </row>
    <row r="71" spans="1:7" x14ac:dyDescent="0.3">
      <c r="A71" s="142">
        <v>2010</v>
      </c>
      <c r="B71" s="143" t="s">
        <v>153</v>
      </c>
      <c r="C71" s="144">
        <v>81</v>
      </c>
      <c r="G71"/>
    </row>
    <row r="72" spans="1:7" x14ac:dyDescent="0.3">
      <c r="A72" s="142">
        <v>2010</v>
      </c>
      <c r="B72" s="143" t="s">
        <v>154</v>
      </c>
      <c r="C72" s="144">
        <v>48</v>
      </c>
      <c r="G72"/>
    </row>
    <row r="73" spans="1:7" x14ac:dyDescent="0.3">
      <c r="A73" s="142">
        <v>2011</v>
      </c>
      <c r="B73" s="143" t="s">
        <v>153</v>
      </c>
      <c r="C73" s="144">
        <v>82</v>
      </c>
      <c r="G73"/>
    </row>
    <row r="74" spans="1:7" x14ac:dyDescent="0.3">
      <c r="A74" s="142">
        <v>2011</v>
      </c>
      <c r="B74" s="143" t="s">
        <v>154</v>
      </c>
      <c r="C74" s="144">
        <v>44</v>
      </c>
      <c r="G74"/>
    </row>
    <row r="75" spans="1:7" x14ac:dyDescent="0.3">
      <c r="A75" s="142">
        <v>2012</v>
      </c>
      <c r="B75" s="143" t="s">
        <v>153</v>
      </c>
      <c r="C75" s="144">
        <v>79</v>
      </c>
      <c r="G75"/>
    </row>
    <row r="76" spans="1:7" x14ac:dyDescent="0.3">
      <c r="A76" s="142">
        <v>2012</v>
      </c>
      <c r="B76" s="143" t="s">
        <v>154</v>
      </c>
      <c r="C76" s="144">
        <v>43</v>
      </c>
      <c r="G76"/>
    </row>
    <row r="77" spans="1:7" x14ac:dyDescent="0.3">
      <c r="A77" s="142">
        <v>2013</v>
      </c>
      <c r="B77" s="143" t="s">
        <v>153</v>
      </c>
      <c r="C77" s="144">
        <v>81</v>
      </c>
      <c r="G77"/>
    </row>
    <row r="78" spans="1:7" x14ac:dyDescent="0.3">
      <c r="A78" s="142">
        <v>2013</v>
      </c>
      <c r="B78" s="143" t="s">
        <v>154</v>
      </c>
      <c r="C78" s="144">
        <v>44</v>
      </c>
      <c r="G78"/>
    </row>
    <row r="79" spans="1:7" x14ac:dyDescent="0.3">
      <c r="A79" s="142">
        <v>2014</v>
      </c>
      <c r="B79" s="143" t="s">
        <v>153</v>
      </c>
      <c r="C79" s="144">
        <v>80</v>
      </c>
      <c r="G79"/>
    </row>
    <row r="80" spans="1:7" x14ac:dyDescent="0.3">
      <c r="A80" s="142">
        <v>2014</v>
      </c>
      <c r="B80" s="143" t="s">
        <v>154</v>
      </c>
      <c r="C80" s="144">
        <v>45</v>
      </c>
      <c r="G80"/>
    </row>
    <row r="81" spans="1:7" x14ac:dyDescent="0.3">
      <c r="A81" s="142">
        <v>2015</v>
      </c>
      <c r="B81" s="143" t="s">
        <v>153</v>
      </c>
      <c r="C81" s="144">
        <v>83</v>
      </c>
      <c r="G81"/>
    </row>
    <row r="82" spans="1:7" x14ac:dyDescent="0.3">
      <c r="A82" s="142">
        <v>2015</v>
      </c>
      <c r="B82" s="143" t="s">
        <v>154</v>
      </c>
      <c r="C82" s="144">
        <v>48</v>
      </c>
      <c r="G82"/>
    </row>
    <row r="83" spans="1:7" x14ac:dyDescent="0.3">
      <c r="A83" s="142">
        <v>2016</v>
      </c>
      <c r="B83" s="143" t="s">
        <v>153</v>
      </c>
      <c r="C83" s="144">
        <v>79</v>
      </c>
      <c r="G83"/>
    </row>
    <row r="84" spans="1:7" x14ac:dyDescent="0.3">
      <c r="A84" s="142">
        <v>2016</v>
      </c>
      <c r="B84" s="143" t="s">
        <v>154</v>
      </c>
      <c r="C84" s="144">
        <v>44</v>
      </c>
      <c r="G84"/>
    </row>
    <row r="85" spans="1:7" x14ac:dyDescent="0.3">
      <c r="A85" s="142">
        <v>2017</v>
      </c>
      <c r="B85" s="143" t="s">
        <v>153</v>
      </c>
      <c r="C85" s="144">
        <v>84</v>
      </c>
      <c r="G85"/>
    </row>
    <row r="86" spans="1:7" x14ac:dyDescent="0.3">
      <c r="A86" s="142">
        <v>2017</v>
      </c>
      <c r="B86" s="143" t="s">
        <v>154</v>
      </c>
      <c r="C86" s="144">
        <v>49</v>
      </c>
      <c r="G86"/>
    </row>
    <row r="87" spans="1:7" x14ac:dyDescent="0.3">
      <c r="A87" s="142">
        <v>2018</v>
      </c>
      <c r="B87" s="143" t="s">
        <v>153</v>
      </c>
      <c r="C87" s="144">
        <v>88</v>
      </c>
      <c r="G87"/>
    </row>
    <row r="88" spans="1:7" x14ac:dyDescent="0.3">
      <c r="A88" s="142">
        <v>2018</v>
      </c>
      <c r="B88" s="143" t="s">
        <v>154</v>
      </c>
      <c r="C88" s="144">
        <v>54</v>
      </c>
      <c r="G88"/>
    </row>
    <row r="89" spans="1:7" x14ac:dyDescent="0.3">
      <c r="A89" s="142">
        <v>2019</v>
      </c>
      <c r="B89" s="143" t="s">
        <v>153</v>
      </c>
      <c r="C89" s="144">
        <v>87</v>
      </c>
      <c r="G89"/>
    </row>
    <row r="90" spans="1:7" x14ac:dyDescent="0.3">
      <c r="A90" s="142">
        <v>2019</v>
      </c>
      <c r="B90" s="143" t="s">
        <v>154</v>
      </c>
      <c r="C90" s="144">
        <v>53</v>
      </c>
      <c r="G90"/>
    </row>
    <row r="91" spans="1:7" x14ac:dyDescent="0.3">
      <c r="A91" s="142">
        <v>2020</v>
      </c>
      <c r="B91" s="143" t="s">
        <v>153</v>
      </c>
      <c r="C91" s="144">
        <v>79</v>
      </c>
      <c r="G91"/>
    </row>
    <row r="92" spans="1:7" x14ac:dyDescent="0.3">
      <c r="A92" s="142">
        <v>2020</v>
      </c>
      <c r="B92" s="143" t="s">
        <v>154</v>
      </c>
      <c r="C92" s="144">
        <v>51</v>
      </c>
      <c r="G92"/>
    </row>
    <row r="93" spans="1:7" x14ac:dyDescent="0.3">
      <c r="A93" s="142">
        <v>2021</v>
      </c>
      <c r="B93" s="143" t="s">
        <v>153</v>
      </c>
      <c r="C93" s="72">
        <v>76</v>
      </c>
      <c r="G93"/>
    </row>
    <row r="94" spans="1:7" x14ac:dyDescent="0.3">
      <c r="A94" s="142">
        <v>2021</v>
      </c>
      <c r="B94" s="143" t="s">
        <v>154</v>
      </c>
      <c r="C94" s="72">
        <v>46</v>
      </c>
      <c r="G94"/>
    </row>
    <row r="95" spans="1:7" x14ac:dyDescent="0.3">
      <c r="A95" s="145">
        <v>2022</v>
      </c>
      <c r="B95" s="143" t="s">
        <v>153</v>
      </c>
      <c r="C95" s="146">
        <v>83</v>
      </c>
      <c r="G95"/>
    </row>
    <row r="96" spans="1:7" x14ac:dyDescent="0.3">
      <c r="A96" s="145">
        <v>2022</v>
      </c>
      <c r="B96" s="143" t="s">
        <v>154</v>
      </c>
      <c r="C96" s="146">
        <v>52</v>
      </c>
      <c r="G96"/>
    </row>
    <row r="97" spans="1:7" x14ac:dyDescent="0.3">
      <c r="A97" s="145">
        <v>2023</v>
      </c>
      <c r="B97" s="147" t="s">
        <v>153</v>
      </c>
      <c r="C97" s="146">
        <v>82</v>
      </c>
      <c r="G97"/>
    </row>
    <row r="98" spans="1:7" ht="15" thickBot="1" x14ac:dyDescent="0.35">
      <c r="A98" s="148">
        <v>2023</v>
      </c>
      <c r="B98" s="149" t="s">
        <v>154</v>
      </c>
      <c r="C98" s="150">
        <v>53</v>
      </c>
      <c r="G98"/>
    </row>
    <row r="99" spans="1:7" x14ac:dyDescent="0.3">
      <c r="G99"/>
    </row>
    <row r="100" spans="1:7" x14ac:dyDescent="0.3">
      <c r="G100"/>
    </row>
    <row r="101" spans="1:7" x14ac:dyDescent="0.3">
      <c r="G101"/>
    </row>
    <row r="102" spans="1:7" x14ac:dyDescent="0.3">
      <c r="G102"/>
    </row>
    <row r="103" spans="1:7" x14ac:dyDescent="0.3">
      <c r="G103"/>
    </row>
    <row r="104" spans="1:7" x14ac:dyDescent="0.3">
      <c r="G104"/>
    </row>
    <row r="105" spans="1:7" x14ac:dyDescent="0.3">
      <c r="G105"/>
    </row>
    <row r="106" spans="1:7" x14ac:dyDescent="0.3">
      <c r="G106"/>
    </row>
    <row r="107" spans="1:7" x14ac:dyDescent="0.3">
      <c r="G107"/>
    </row>
    <row r="108" spans="1:7" x14ac:dyDescent="0.3">
      <c r="G108"/>
    </row>
    <row r="109" spans="1:7" x14ac:dyDescent="0.3">
      <c r="G109"/>
    </row>
    <row r="110" spans="1:7" x14ac:dyDescent="0.3">
      <c r="G110"/>
    </row>
    <row r="111" spans="1:7" x14ac:dyDescent="0.3">
      <c r="G111"/>
    </row>
    <row r="112" spans="1:7" x14ac:dyDescent="0.3">
      <c r="G112"/>
    </row>
    <row r="113" spans="7:7" x14ac:dyDescent="0.3">
      <c r="G113"/>
    </row>
    <row r="114" spans="7:7" x14ac:dyDescent="0.3">
      <c r="G114"/>
    </row>
    <row r="115" spans="7:7" x14ac:dyDescent="0.3">
      <c r="G115"/>
    </row>
    <row r="116" spans="7:7" x14ac:dyDescent="0.3">
      <c r="G116"/>
    </row>
    <row r="117" spans="7:7" x14ac:dyDescent="0.3">
      <c r="G117"/>
    </row>
  </sheetData>
  <mergeCells count="26">
    <mergeCell ref="A42:C42"/>
    <mergeCell ref="A43:C43"/>
    <mergeCell ref="A35:C37"/>
    <mergeCell ref="E38:F38"/>
    <mergeCell ref="A25:C25"/>
    <mergeCell ref="I20:K22"/>
    <mergeCell ref="A20:B21"/>
    <mergeCell ref="A24:C24"/>
    <mergeCell ref="E23:G23"/>
    <mergeCell ref="E24:G24"/>
    <mergeCell ref="I1:K1"/>
    <mergeCell ref="A1:C1"/>
    <mergeCell ref="A16:B16"/>
    <mergeCell ref="E1:G1"/>
    <mergeCell ref="A2:C2"/>
    <mergeCell ref="E2:G2"/>
    <mergeCell ref="I2:K2"/>
    <mergeCell ref="E14:F14"/>
    <mergeCell ref="I16:J16"/>
    <mergeCell ref="E16:G16"/>
    <mergeCell ref="E57:F57"/>
    <mergeCell ref="I25:M25"/>
    <mergeCell ref="I24:M24"/>
    <mergeCell ref="I39:J39"/>
    <mergeCell ref="E42:H42"/>
    <mergeCell ref="E43:H43"/>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95A0-7950-40B0-A5D9-DC43B00A34D2}">
  <sheetPr>
    <tabColor theme="9"/>
  </sheetPr>
  <dimension ref="A1:G45"/>
  <sheetViews>
    <sheetView zoomScaleNormal="100" workbookViewId="0">
      <selection activeCell="F20" sqref="F20"/>
    </sheetView>
  </sheetViews>
  <sheetFormatPr baseColWidth="10" defaultRowHeight="14.4" x14ac:dyDescent="0.3"/>
  <cols>
    <col min="1" max="1" width="46.88671875" customWidth="1"/>
    <col min="2" max="5" width="13.77734375" customWidth="1"/>
  </cols>
  <sheetData>
    <row r="1" spans="1:7" ht="28.5" customHeight="1" thickBot="1" x14ac:dyDescent="0.35">
      <c r="A1" s="191" t="s">
        <v>121</v>
      </c>
      <c r="B1" s="192"/>
      <c r="C1" s="192"/>
      <c r="D1" s="192"/>
      <c r="E1" s="193"/>
    </row>
    <row r="2" spans="1:7" ht="47.55" customHeight="1" x14ac:dyDescent="0.3">
      <c r="A2" s="24" t="s">
        <v>62</v>
      </c>
      <c r="B2" s="25" t="s">
        <v>42</v>
      </c>
      <c r="C2" s="25" t="s">
        <v>63</v>
      </c>
      <c r="D2" s="57" t="s">
        <v>123</v>
      </c>
      <c r="E2" s="26" t="s">
        <v>64</v>
      </c>
    </row>
    <row r="3" spans="1:7" x14ac:dyDescent="0.3">
      <c r="A3" s="52" t="s">
        <v>35</v>
      </c>
      <c r="B3" s="48">
        <v>2015</v>
      </c>
      <c r="C3" s="5">
        <v>8706</v>
      </c>
      <c r="D3" s="49"/>
      <c r="E3" s="51"/>
    </row>
    <row r="4" spans="1:7" x14ac:dyDescent="0.3">
      <c r="A4" s="52" t="s">
        <v>114</v>
      </c>
      <c r="B4" s="48">
        <v>2015</v>
      </c>
      <c r="C4" s="87">
        <v>14787</v>
      </c>
      <c r="D4" s="49"/>
      <c r="E4" s="51"/>
    </row>
    <row r="5" spans="1:7" x14ac:dyDescent="0.3">
      <c r="A5" s="52" t="s">
        <v>36</v>
      </c>
      <c r="B5" s="48">
        <v>2015</v>
      </c>
      <c r="C5" s="48">
        <v>8641</v>
      </c>
      <c r="D5" s="49"/>
      <c r="E5" s="51"/>
    </row>
    <row r="6" spans="1:7" x14ac:dyDescent="0.3">
      <c r="A6" s="52" t="s">
        <v>37</v>
      </c>
      <c r="B6" s="48">
        <v>2015</v>
      </c>
      <c r="C6" s="48">
        <v>6196</v>
      </c>
      <c r="D6" s="49"/>
      <c r="E6" s="51"/>
    </row>
    <row r="7" spans="1:7" x14ac:dyDescent="0.3">
      <c r="A7" s="52" t="s">
        <v>41</v>
      </c>
      <c r="B7" s="48">
        <v>2015</v>
      </c>
      <c r="C7" s="87">
        <v>16709</v>
      </c>
      <c r="D7" s="49"/>
      <c r="E7" s="51"/>
    </row>
    <row r="8" spans="1:7" x14ac:dyDescent="0.3">
      <c r="A8" s="52" t="s">
        <v>35</v>
      </c>
      <c r="B8" s="48" t="s">
        <v>124</v>
      </c>
      <c r="C8" s="48">
        <v>8189</v>
      </c>
      <c r="D8" s="50">
        <f>(C8-C3)/C3</f>
        <v>-5.9384332644153458E-2</v>
      </c>
      <c r="E8" s="53">
        <f>C8/(SUM($C$8:$C$12))</f>
        <v>0.17783230906208605</v>
      </c>
      <c r="G8" s="97"/>
    </row>
    <row r="9" spans="1:7" x14ac:dyDescent="0.3">
      <c r="A9" s="52" t="s">
        <v>114</v>
      </c>
      <c r="B9" s="48" t="s">
        <v>124</v>
      </c>
      <c r="C9" s="87">
        <v>12535</v>
      </c>
      <c r="D9" s="50">
        <f t="shared" ref="D9:D12" si="0">(C9-C4)/C4</f>
        <v>-0.15229593561912491</v>
      </c>
      <c r="E9" s="53">
        <f t="shared" ref="E9:E12" si="1">C9/(SUM($C$8:$C$12))</f>
        <v>0.27221003713435687</v>
      </c>
      <c r="G9" s="97"/>
    </row>
    <row r="10" spans="1:7" x14ac:dyDescent="0.3">
      <c r="A10" s="52" t="s">
        <v>36</v>
      </c>
      <c r="B10" s="48" t="s">
        <v>124</v>
      </c>
      <c r="C10" s="87">
        <v>6229</v>
      </c>
      <c r="D10" s="50">
        <f t="shared" si="0"/>
        <v>-0.27913435944913784</v>
      </c>
      <c r="E10" s="53">
        <f t="shared" si="1"/>
        <v>0.13526895263740799</v>
      </c>
      <c r="G10" s="97"/>
    </row>
    <row r="11" spans="1:7" x14ac:dyDescent="0.3">
      <c r="A11" s="52" t="s">
        <v>37</v>
      </c>
      <c r="B11" s="48" t="s">
        <v>124</v>
      </c>
      <c r="C11" s="87">
        <v>4079</v>
      </c>
      <c r="D11" s="50">
        <f t="shared" si="0"/>
        <v>-0.34167204648160104</v>
      </c>
      <c r="E11" s="53">
        <f t="shared" si="1"/>
        <v>8.8579556559317249E-2</v>
      </c>
      <c r="G11" s="97"/>
    </row>
    <row r="12" spans="1:7" ht="15" thickBot="1" x14ac:dyDescent="0.35">
      <c r="A12" s="54" t="s">
        <v>41</v>
      </c>
      <c r="B12" s="55" t="s">
        <v>124</v>
      </c>
      <c r="C12" s="88">
        <v>15017</v>
      </c>
      <c r="D12" s="58">
        <f t="shared" si="0"/>
        <v>-0.10126279250703214</v>
      </c>
      <c r="E12" s="56">
        <f t="shared" si="1"/>
        <v>0.32610914460683188</v>
      </c>
      <c r="G12" s="97"/>
    </row>
    <row r="13" spans="1:7" ht="15" thickBot="1" x14ac:dyDescent="0.35"/>
    <row r="14" spans="1:7" ht="28.05" customHeight="1" thickBot="1" x14ac:dyDescent="0.35">
      <c r="A14" s="194" t="s">
        <v>117</v>
      </c>
      <c r="B14" s="195"/>
      <c r="C14" s="195"/>
      <c r="D14" s="196"/>
    </row>
    <row r="15" spans="1:7" ht="56.4" x14ac:dyDescent="0.3">
      <c r="A15" s="24" t="s">
        <v>42</v>
      </c>
      <c r="B15" s="25" t="s">
        <v>53</v>
      </c>
      <c r="C15" s="25" t="s">
        <v>54</v>
      </c>
      <c r="D15" s="61" t="s">
        <v>123</v>
      </c>
    </row>
    <row r="16" spans="1:7" ht="15.6" customHeight="1" x14ac:dyDescent="0.3">
      <c r="A16" s="59">
        <v>2015</v>
      </c>
      <c r="B16" s="85">
        <v>7877698</v>
      </c>
      <c r="C16" s="120">
        <f>SUM(C3:C7)*1000/B16</f>
        <v>6.9866857043770905</v>
      </c>
      <c r="D16" s="51"/>
    </row>
    <row r="17" spans="1:4" ht="15" thickBot="1" x14ac:dyDescent="0.35">
      <c r="A17" s="60" t="s">
        <v>124</v>
      </c>
      <c r="B17" s="86">
        <v>8195542</v>
      </c>
      <c r="C17" s="121">
        <f>SUM(C8:C12)*1000/B17</f>
        <v>5.6187864085133112</v>
      </c>
      <c r="D17" s="56">
        <f>(C17-C16)/C16</f>
        <v>-0.19578657946596964</v>
      </c>
    </row>
    <row r="18" spans="1:4" ht="15" thickBot="1" x14ac:dyDescent="0.35">
      <c r="B18" s="90"/>
    </row>
    <row r="19" spans="1:4" ht="28.5" customHeight="1" thickBot="1" x14ac:dyDescent="0.35">
      <c r="A19" s="191" t="s">
        <v>122</v>
      </c>
      <c r="B19" s="192"/>
      <c r="C19" s="192"/>
      <c r="D19" s="193"/>
    </row>
    <row r="20" spans="1:4" ht="43.2" x14ac:dyDescent="0.3">
      <c r="A20" s="24" t="s">
        <v>65</v>
      </c>
      <c r="B20" s="25" t="s">
        <v>42</v>
      </c>
      <c r="C20" s="25" t="s">
        <v>63</v>
      </c>
      <c r="D20" s="61" t="s">
        <v>66</v>
      </c>
    </row>
    <row r="21" spans="1:4" x14ac:dyDescent="0.3">
      <c r="A21" s="62" t="s">
        <v>45</v>
      </c>
      <c r="B21" s="48" t="s">
        <v>124</v>
      </c>
      <c r="C21" s="87">
        <v>13559</v>
      </c>
      <c r="D21" s="130">
        <f>(C21/SUM(C21:C23))</f>
        <v>0.29444082519001086</v>
      </c>
    </row>
    <row r="22" spans="1:4" x14ac:dyDescent="0.3">
      <c r="A22" s="62" t="s">
        <v>48</v>
      </c>
      <c r="B22" s="48" t="s">
        <v>124</v>
      </c>
      <c r="C22" s="87">
        <v>28508</v>
      </c>
      <c r="D22" s="130">
        <f>(C22/SUM(C21:C23))</f>
        <v>0.61906623235613467</v>
      </c>
    </row>
    <row r="23" spans="1:4" ht="15" thickBot="1" x14ac:dyDescent="0.35">
      <c r="A23" s="63" t="s">
        <v>47</v>
      </c>
      <c r="B23" s="55" t="s">
        <v>124</v>
      </c>
      <c r="C23" s="88">
        <v>3983</v>
      </c>
      <c r="D23" s="131">
        <f>(C23/SUM(C21:C23))</f>
        <v>8.6492942453854513E-2</v>
      </c>
    </row>
    <row r="25" spans="1:4" x14ac:dyDescent="0.3">
      <c r="A25" t="s">
        <v>67</v>
      </c>
    </row>
    <row r="42" spans="1:4" ht="15" thickBot="1" x14ac:dyDescent="0.35">
      <c r="A42" s="20"/>
      <c r="B42" s="21"/>
      <c r="C42" s="22"/>
      <c r="D42" s="21"/>
    </row>
    <row r="43" spans="1:4" ht="15" thickBot="1" x14ac:dyDescent="0.35">
      <c r="A43" s="20"/>
      <c r="B43" s="21"/>
      <c r="C43" s="22"/>
      <c r="D43" s="21"/>
    </row>
    <row r="44" spans="1:4" ht="15" thickBot="1" x14ac:dyDescent="0.35">
      <c r="A44" s="20"/>
      <c r="B44" s="21"/>
      <c r="C44" s="22"/>
      <c r="D44" s="21"/>
    </row>
    <row r="45" spans="1:4" ht="15" thickBot="1" x14ac:dyDescent="0.35">
      <c r="A45" s="20"/>
      <c r="B45" s="21"/>
      <c r="C45" s="22"/>
      <c r="D45" s="21"/>
    </row>
  </sheetData>
  <mergeCells count="3">
    <mergeCell ref="A19:D19"/>
    <mergeCell ref="A1:E1"/>
    <mergeCell ref="A14:D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04A4-A9FD-4D36-AB14-5587166F2546}">
  <sheetPr>
    <tabColor theme="9"/>
  </sheetPr>
  <dimension ref="A1:I97"/>
  <sheetViews>
    <sheetView workbookViewId="0">
      <selection activeCell="A10" sqref="A10"/>
    </sheetView>
  </sheetViews>
  <sheetFormatPr baseColWidth="10" defaultColWidth="8.6640625" defaultRowHeight="14.4" x14ac:dyDescent="0.3"/>
  <cols>
    <col min="1" max="1" width="28.6640625" customWidth="1"/>
    <col min="2" max="2" width="44.6640625" customWidth="1"/>
    <col min="3" max="3" width="26.88671875" customWidth="1"/>
    <col min="4" max="4" width="8.33203125" customWidth="1"/>
    <col min="5" max="8" width="10.6640625" customWidth="1"/>
    <col min="9" max="9" width="15.33203125" style="7" customWidth="1"/>
    <col min="10" max="10" width="22.109375" customWidth="1"/>
    <col min="11" max="1010" width="10.6640625" customWidth="1"/>
  </cols>
  <sheetData>
    <row r="1" spans="1:9" ht="33" customHeight="1" thickBot="1" x14ac:dyDescent="0.35">
      <c r="A1" s="191" t="s">
        <v>103</v>
      </c>
      <c r="B1" s="192"/>
      <c r="C1" s="193"/>
    </row>
    <row r="2" spans="1:9" ht="33.450000000000003" customHeight="1" x14ac:dyDescent="0.3">
      <c r="A2" s="24" t="s">
        <v>96</v>
      </c>
      <c r="B2" s="57" t="s">
        <v>97</v>
      </c>
      <c r="C2" s="61" t="s">
        <v>104</v>
      </c>
    </row>
    <row r="3" spans="1:9" x14ac:dyDescent="0.3">
      <c r="A3" s="104" t="s">
        <v>156</v>
      </c>
      <c r="B3" s="98" t="s">
        <v>155</v>
      </c>
      <c r="C3" s="100">
        <v>90329.367316147691</v>
      </c>
      <c r="D3" s="96"/>
      <c r="E3" s="2"/>
    </row>
    <row r="4" spans="1:9" x14ac:dyDescent="0.3">
      <c r="A4" s="104" t="s">
        <v>99</v>
      </c>
      <c r="B4" s="98" t="s">
        <v>155</v>
      </c>
      <c r="C4" s="100">
        <v>180619.232946362</v>
      </c>
      <c r="D4" s="96"/>
      <c r="E4" s="2"/>
    </row>
    <row r="5" spans="1:9" x14ac:dyDescent="0.3">
      <c r="A5" s="104" t="s">
        <v>100</v>
      </c>
      <c r="B5" s="98" t="s">
        <v>155</v>
      </c>
      <c r="C5" s="100">
        <v>521700.25096800103</v>
      </c>
      <c r="D5" s="96"/>
      <c r="E5" s="2"/>
    </row>
    <row r="6" spans="1:9" x14ac:dyDescent="0.3">
      <c r="A6" s="104" t="s">
        <v>147</v>
      </c>
      <c r="B6" s="98" t="s">
        <v>155</v>
      </c>
      <c r="C6" s="100">
        <v>8147.6754788590997</v>
      </c>
      <c r="D6" s="96"/>
      <c r="E6" s="2"/>
    </row>
    <row r="7" spans="1:9" ht="14.4" customHeight="1" x14ac:dyDescent="0.3">
      <c r="A7" s="104" t="s">
        <v>191</v>
      </c>
      <c r="B7" s="98" t="s">
        <v>155</v>
      </c>
      <c r="C7" s="100">
        <v>16656</v>
      </c>
      <c r="D7" s="96"/>
    </row>
    <row r="8" spans="1:9" ht="16.2" customHeight="1" x14ac:dyDescent="0.3">
      <c r="A8" s="104" t="s">
        <v>157</v>
      </c>
      <c r="B8" s="98" t="s">
        <v>155</v>
      </c>
      <c r="C8" s="100">
        <v>16056.136017878898</v>
      </c>
      <c r="D8" s="96"/>
    </row>
    <row r="9" spans="1:9" ht="14.4" customHeight="1" x14ac:dyDescent="0.3">
      <c r="A9" s="104" t="s">
        <v>158</v>
      </c>
      <c r="B9" s="98" t="s">
        <v>155</v>
      </c>
      <c r="C9" s="100">
        <v>11279.0335897</v>
      </c>
      <c r="D9" s="96"/>
      <c r="I9"/>
    </row>
    <row r="10" spans="1:9" ht="8.4" customHeight="1" x14ac:dyDescent="0.3">
      <c r="A10" s="104"/>
      <c r="B10" s="98"/>
      <c r="C10" s="100"/>
      <c r="D10" s="96"/>
      <c r="I10"/>
    </row>
    <row r="11" spans="1:9" x14ac:dyDescent="0.3">
      <c r="A11" s="104" t="s">
        <v>156</v>
      </c>
      <c r="B11" s="98" t="s">
        <v>101</v>
      </c>
      <c r="C11" s="100">
        <v>17747.482410344288</v>
      </c>
      <c r="D11" s="96"/>
      <c r="I11"/>
    </row>
    <row r="12" spans="1:9" x14ac:dyDescent="0.3">
      <c r="A12" s="104" t="s">
        <v>99</v>
      </c>
      <c r="B12" s="98" t="s">
        <v>101</v>
      </c>
      <c r="C12" s="100">
        <v>20961.7423418402</v>
      </c>
      <c r="D12" s="96"/>
      <c r="I12"/>
    </row>
    <row r="13" spans="1:9" x14ac:dyDescent="0.3">
      <c r="A13" s="138" t="s">
        <v>100</v>
      </c>
      <c r="B13" s="139" t="s">
        <v>101</v>
      </c>
      <c r="C13" s="140">
        <v>26947.959999999901</v>
      </c>
      <c r="D13" s="96"/>
      <c r="I13"/>
    </row>
    <row r="14" spans="1:9" x14ac:dyDescent="0.3">
      <c r="A14" s="138" t="s">
        <v>147</v>
      </c>
      <c r="B14" s="139" t="s">
        <v>101</v>
      </c>
      <c r="C14" s="140">
        <v>651.81403830872796</v>
      </c>
      <c r="D14" s="96"/>
      <c r="I14"/>
    </row>
    <row r="15" spans="1:9" x14ac:dyDescent="0.3">
      <c r="A15" s="104" t="s">
        <v>191</v>
      </c>
      <c r="B15" s="139" t="s">
        <v>101</v>
      </c>
      <c r="C15" s="140">
        <v>3976</v>
      </c>
      <c r="D15" s="96"/>
      <c r="I15"/>
    </row>
    <row r="16" spans="1:9" ht="15" thickBot="1" x14ac:dyDescent="0.35">
      <c r="A16" s="105" t="s">
        <v>159</v>
      </c>
      <c r="B16" s="101" t="s">
        <v>160</v>
      </c>
      <c r="C16" s="102">
        <v>158238.08264036942</v>
      </c>
      <c r="D16" s="96"/>
      <c r="I16"/>
    </row>
    <row r="17" spans="1:9" x14ac:dyDescent="0.3">
      <c r="D17" s="96"/>
      <c r="I17"/>
    </row>
    <row r="18" spans="1:9" x14ac:dyDescent="0.3">
      <c r="I18"/>
    </row>
    <row r="19" spans="1:9" x14ac:dyDescent="0.3">
      <c r="I19"/>
    </row>
    <row r="20" spans="1:9" ht="9.4499999999999993" customHeight="1" thickBot="1" x14ac:dyDescent="0.35">
      <c r="I20"/>
    </row>
    <row r="21" spans="1:9" ht="30.45" customHeight="1" thickBot="1" x14ac:dyDescent="0.35">
      <c r="A21" s="191" t="s">
        <v>105</v>
      </c>
      <c r="B21" s="192"/>
      <c r="C21" s="193"/>
      <c r="I21"/>
    </row>
    <row r="22" spans="1:9" ht="30.45" customHeight="1" thickBot="1" x14ac:dyDescent="0.35">
      <c r="A22" s="110" t="s">
        <v>166</v>
      </c>
      <c r="B22" s="111" t="s">
        <v>97</v>
      </c>
      <c r="C22" s="112" t="s">
        <v>98</v>
      </c>
      <c r="I22"/>
    </row>
    <row r="23" spans="1:9" x14ac:dyDescent="0.3">
      <c r="A23" s="109" t="s">
        <v>161</v>
      </c>
      <c r="B23" s="103" t="s">
        <v>102</v>
      </c>
      <c r="C23" s="152">
        <v>30.641033021999998</v>
      </c>
      <c r="I23"/>
    </row>
    <row r="24" spans="1:9" x14ac:dyDescent="0.3">
      <c r="A24" s="104" t="s">
        <v>162</v>
      </c>
      <c r="B24" s="98" t="s">
        <v>102</v>
      </c>
      <c r="C24" s="153">
        <v>22.122160467999997</v>
      </c>
      <c r="E24" s="151"/>
      <c r="I24"/>
    </row>
    <row r="25" spans="1:9" x14ac:dyDescent="0.3">
      <c r="A25" s="104" t="s">
        <v>163</v>
      </c>
      <c r="B25" s="98" t="s">
        <v>102</v>
      </c>
      <c r="C25" s="153">
        <v>24.410179223</v>
      </c>
      <c r="I25"/>
    </row>
    <row r="26" spans="1:9" x14ac:dyDescent="0.3">
      <c r="A26" s="104" t="s">
        <v>164</v>
      </c>
      <c r="B26" s="98" t="s">
        <v>102</v>
      </c>
      <c r="C26" s="153">
        <v>18.767042206999999</v>
      </c>
      <c r="D26" s="154"/>
      <c r="I26"/>
    </row>
    <row r="27" spans="1:9" ht="13.2" customHeight="1" x14ac:dyDescent="0.3">
      <c r="A27" s="104"/>
      <c r="B27" s="98"/>
      <c r="C27" s="108"/>
      <c r="I27"/>
    </row>
    <row r="28" spans="1:9" x14ac:dyDescent="0.3">
      <c r="A28" s="104" t="s">
        <v>161</v>
      </c>
      <c r="B28" s="98" t="s">
        <v>165</v>
      </c>
      <c r="C28" s="114">
        <v>58.610221000000003</v>
      </c>
      <c r="D28" s="96"/>
      <c r="I28"/>
    </row>
    <row r="29" spans="1:9" x14ac:dyDescent="0.3">
      <c r="A29" s="104" t="s">
        <v>162</v>
      </c>
      <c r="B29" s="98" t="s">
        <v>165</v>
      </c>
      <c r="C29" s="114">
        <v>485.56846100000001</v>
      </c>
      <c r="I29"/>
    </row>
    <row r="30" spans="1:9" x14ac:dyDescent="0.3">
      <c r="A30" s="104" t="s">
        <v>163</v>
      </c>
      <c r="B30" s="98" t="s">
        <v>165</v>
      </c>
      <c r="C30" s="114">
        <v>159.81017299999999</v>
      </c>
      <c r="I30"/>
    </row>
    <row r="31" spans="1:9" ht="15" thickBot="1" x14ac:dyDescent="0.35">
      <c r="A31" s="105" t="s">
        <v>164</v>
      </c>
      <c r="B31" s="101" t="s">
        <v>165</v>
      </c>
      <c r="C31" s="115">
        <v>67.681248999999994</v>
      </c>
      <c r="I31"/>
    </row>
    <row r="32" spans="1:9" ht="4.95" customHeight="1" x14ac:dyDescent="0.3">
      <c r="A32" s="107"/>
      <c r="B32" s="8"/>
      <c r="C32" s="113"/>
      <c r="I32"/>
    </row>
    <row r="33" spans="1:9" x14ac:dyDescent="0.3">
      <c r="A33" s="106" t="s">
        <v>106</v>
      </c>
      <c r="I33"/>
    </row>
    <row r="34" spans="1:9" x14ac:dyDescent="0.3">
      <c r="I34"/>
    </row>
    <row r="35" spans="1:9" ht="6.45" customHeight="1" x14ac:dyDescent="0.3">
      <c r="I35"/>
    </row>
    <row r="36" spans="1:9" x14ac:dyDescent="0.3">
      <c r="A36" s="155" t="s">
        <v>167</v>
      </c>
      <c r="I36"/>
    </row>
    <row r="37" spans="1:9" ht="15" thickBot="1" x14ac:dyDescent="0.35">
      <c r="A37" s="20"/>
      <c r="B37" s="21"/>
    </row>
    <row r="38" spans="1:9" ht="15" thickBot="1" x14ac:dyDescent="0.35">
      <c r="A38" s="20"/>
      <c r="B38" s="21"/>
    </row>
    <row r="39" spans="1:9" ht="15" thickBot="1" x14ac:dyDescent="0.35">
      <c r="A39" s="20"/>
      <c r="B39" s="21"/>
    </row>
    <row r="40" spans="1:9" ht="15" thickBot="1" x14ac:dyDescent="0.35">
      <c r="A40" s="20"/>
      <c r="B40" s="21"/>
    </row>
    <row r="41" spans="1:9" ht="15" thickBot="1" x14ac:dyDescent="0.35">
      <c r="A41" s="20"/>
      <c r="B41" s="21"/>
    </row>
    <row r="42" spans="1:9" ht="15" thickBot="1" x14ac:dyDescent="0.35">
      <c r="A42" s="20"/>
      <c r="B42" s="21"/>
    </row>
    <row r="43" spans="1:9" ht="15" thickBot="1" x14ac:dyDescent="0.35">
      <c r="A43" s="20"/>
      <c r="B43" s="21"/>
    </row>
    <row r="44" spans="1:9" ht="15" thickBot="1" x14ac:dyDescent="0.35">
      <c r="A44" s="20"/>
      <c r="B44" s="21"/>
    </row>
    <row r="45" spans="1:9" ht="15" thickBot="1" x14ac:dyDescent="0.35">
      <c r="A45" s="20"/>
      <c r="B45" s="21"/>
    </row>
    <row r="46" spans="1:9" ht="15" thickBot="1" x14ac:dyDescent="0.35">
      <c r="A46" s="20"/>
      <c r="B46" s="21"/>
    </row>
    <row r="47" spans="1:9" ht="15" thickBot="1" x14ac:dyDescent="0.35">
      <c r="A47" s="20"/>
      <c r="B47" s="21"/>
    </row>
    <row r="48" spans="1:9" ht="15" thickBot="1" x14ac:dyDescent="0.35">
      <c r="A48" s="20"/>
      <c r="B48" s="21"/>
    </row>
    <row r="49" spans="1:2" ht="15" thickBot="1" x14ac:dyDescent="0.35">
      <c r="A49" s="20"/>
      <c r="B49" s="21"/>
    </row>
    <row r="50" spans="1:2" ht="15" thickBot="1" x14ac:dyDescent="0.35">
      <c r="A50" s="20"/>
      <c r="B50" s="21"/>
    </row>
    <row r="51" spans="1:2" ht="15" thickBot="1" x14ac:dyDescent="0.35">
      <c r="A51" s="20"/>
      <c r="B51" s="21"/>
    </row>
    <row r="52" spans="1:2" ht="15" thickBot="1" x14ac:dyDescent="0.35">
      <c r="A52" s="20"/>
      <c r="B52" s="21"/>
    </row>
    <row r="53" spans="1:2" ht="15" thickBot="1" x14ac:dyDescent="0.35">
      <c r="A53" s="20"/>
      <c r="B53" s="21"/>
    </row>
    <row r="54" spans="1:2" ht="15" thickBot="1" x14ac:dyDescent="0.35">
      <c r="A54" s="20"/>
      <c r="B54" s="21"/>
    </row>
    <row r="55" spans="1:2" ht="15" thickBot="1" x14ac:dyDescent="0.35">
      <c r="A55" s="20"/>
      <c r="B55" s="21"/>
    </row>
    <row r="56" spans="1:2" ht="15" thickBot="1" x14ac:dyDescent="0.35">
      <c r="A56" s="20"/>
      <c r="B56" s="21"/>
    </row>
    <row r="57" spans="1:2" ht="15" thickBot="1" x14ac:dyDescent="0.35">
      <c r="A57" s="20"/>
      <c r="B57" s="21"/>
    </row>
    <row r="58" spans="1:2" ht="15" thickBot="1" x14ac:dyDescent="0.35">
      <c r="A58" s="20"/>
      <c r="B58" s="21"/>
    </row>
    <row r="59" spans="1:2" ht="15" thickBot="1" x14ac:dyDescent="0.35">
      <c r="A59" s="20"/>
      <c r="B59" s="21"/>
    </row>
    <row r="60" spans="1:2" ht="15" thickBot="1" x14ac:dyDescent="0.35">
      <c r="A60" s="20"/>
      <c r="B60" s="21"/>
    </row>
    <row r="61" spans="1:2" ht="15" thickBot="1" x14ac:dyDescent="0.35">
      <c r="A61" s="20"/>
      <c r="B61" s="21"/>
    </row>
    <row r="62" spans="1:2" ht="15" thickBot="1" x14ac:dyDescent="0.35">
      <c r="A62" s="20"/>
      <c r="B62" s="21"/>
    </row>
    <row r="63" spans="1:2" ht="15" thickBot="1" x14ac:dyDescent="0.35">
      <c r="A63" s="20"/>
      <c r="B63" s="21"/>
    </row>
    <row r="64" spans="1:2" ht="15" thickBot="1" x14ac:dyDescent="0.35">
      <c r="A64" s="20"/>
      <c r="B64" s="21"/>
    </row>
    <row r="65" spans="1:2" ht="15" thickBot="1" x14ac:dyDescent="0.35">
      <c r="A65" s="20"/>
      <c r="B65" s="21"/>
    </row>
    <row r="66" spans="1:2" ht="15" thickBot="1" x14ac:dyDescent="0.35">
      <c r="A66" s="20"/>
      <c r="B66" s="21"/>
    </row>
    <row r="67" spans="1:2" ht="15" thickBot="1" x14ac:dyDescent="0.35">
      <c r="A67" s="20"/>
      <c r="B67" s="21"/>
    </row>
    <row r="68" spans="1:2" ht="15" thickBot="1" x14ac:dyDescent="0.35">
      <c r="A68" s="20"/>
      <c r="B68" s="21"/>
    </row>
    <row r="69" spans="1:2" ht="15" thickBot="1" x14ac:dyDescent="0.35">
      <c r="A69" s="20"/>
      <c r="B69" s="21"/>
    </row>
    <row r="70" spans="1:2" ht="15" thickBot="1" x14ac:dyDescent="0.35">
      <c r="A70" s="20"/>
      <c r="B70" s="21"/>
    </row>
    <row r="71" spans="1:2" ht="15" thickBot="1" x14ac:dyDescent="0.35">
      <c r="A71" s="20"/>
      <c r="B71" s="21"/>
    </row>
    <row r="72" spans="1:2" ht="15" thickBot="1" x14ac:dyDescent="0.35">
      <c r="A72" s="20"/>
      <c r="B72" s="21"/>
    </row>
    <row r="73" spans="1:2" ht="15" thickBot="1" x14ac:dyDescent="0.35">
      <c r="A73" s="20"/>
      <c r="B73" s="21"/>
    </row>
    <row r="74" spans="1:2" ht="15" thickBot="1" x14ac:dyDescent="0.35">
      <c r="A74" s="20"/>
      <c r="B74" s="21"/>
    </row>
    <row r="75" spans="1:2" ht="15" thickBot="1" x14ac:dyDescent="0.35">
      <c r="A75" s="20"/>
      <c r="B75" s="21"/>
    </row>
    <row r="76" spans="1:2" ht="15" thickBot="1" x14ac:dyDescent="0.35">
      <c r="A76" s="20"/>
      <c r="B76" s="21"/>
    </row>
    <row r="77" spans="1:2" ht="15" thickBot="1" x14ac:dyDescent="0.35">
      <c r="A77" s="20"/>
      <c r="B77" s="21"/>
    </row>
    <row r="78" spans="1:2" ht="15" thickBot="1" x14ac:dyDescent="0.35">
      <c r="A78" s="20"/>
      <c r="B78" s="21"/>
    </row>
    <row r="79" spans="1:2" ht="15" thickBot="1" x14ac:dyDescent="0.35">
      <c r="A79" s="20"/>
      <c r="B79" s="21"/>
    </row>
    <row r="80" spans="1:2" ht="15" thickBot="1" x14ac:dyDescent="0.35">
      <c r="A80" s="20"/>
      <c r="B80" s="21"/>
    </row>
    <row r="81" spans="1:2" ht="15" thickBot="1" x14ac:dyDescent="0.35">
      <c r="A81" s="20"/>
      <c r="B81" s="21"/>
    </row>
    <row r="82" spans="1:2" ht="15" thickBot="1" x14ac:dyDescent="0.35">
      <c r="A82" s="20"/>
      <c r="B82" s="21"/>
    </row>
    <row r="83" spans="1:2" ht="15" thickBot="1" x14ac:dyDescent="0.35">
      <c r="A83" s="20"/>
      <c r="B83" s="21"/>
    </row>
    <row r="84" spans="1:2" ht="15" thickBot="1" x14ac:dyDescent="0.35">
      <c r="A84" s="20"/>
      <c r="B84" s="21"/>
    </row>
    <row r="85" spans="1:2" ht="15" thickBot="1" x14ac:dyDescent="0.35">
      <c r="A85" s="20"/>
      <c r="B85" s="21"/>
    </row>
    <row r="86" spans="1:2" ht="15" thickBot="1" x14ac:dyDescent="0.35">
      <c r="A86" s="20"/>
      <c r="B86" s="21"/>
    </row>
    <row r="87" spans="1:2" ht="15" thickBot="1" x14ac:dyDescent="0.35">
      <c r="A87" s="20"/>
      <c r="B87" s="21"/>
    </row>
    <row r="88" spans="1:2" ht="15" thickBot="1" x14ac:dyDescent="0.35">
      <c r="A88" s="20"/>
      <c r="B88" s="21"/>
    </row>
    <row r="89" spans="1:2" ht="15" thickBot="1" x14ac:dyDescent="0.35">
      <c r="A89" s="20"/>
      <c r="B89" s="21"/>
    </row>
    <row r="90" spans="1:2" ht="15" thickBot="1" x14ac:dyDescent="0.35">
      <c r="A90" s="20"/>
      <c r="B90" s="21"/>
    </row>
    <row r="91" spans="1:2" ht="15" thickBot="1" x14ac:dyDescent="0.35">
      <c r="A91" s="20"/>
      <c r="B91" s="21"/>
    </row>
    <row r="92" spans="1:2" ht="15" thickBot="1" x14ac:dyDescent="0.35">
      <c r="A92" s="20"/>
      <c r="B92" s="21"/>
    </row>
    <row r="93" spans="1:2" ht="15" thickBot="1" x14ac:dyDescent="0.35">
      <c r="A93" s="20"/>
      <c r="B93" s="21"/>
    </row>
    <row r="94" spans="1:2" ht="15" thickBot="1" x14ac:dyDescent="0.35">
      <c r="A94" s="20"/>
      <c r="B94" s="21"/>
    </row>
    <row r="95" spans="1:2" ht="15" thickBot="1" x14ac:dyDescent="0.35">
      <c r="A95" s="20"/>
      <c r="B95" s="21"/>
    </row>
    <row r="96" spans="1:2" ht="15" thickBot="1" x14ac:dyDescent="0.35">
      <c r="A96" s="20"/>
      <c r="B96" s="21"/>
    </row>
    <row r="97" spans="1:2" ht="15" thickBot="1" x14ac:dyDescent="0.35">
      <c r="A97" s="20"/>
      <c r="B97" s="21"/>
    </row>
  </sheetData>
  <mergeCells count="2">
    <mergeCell ref="A1:C1"/>
    <mergeCell ref="A21:C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3ECC-44B0-4C15-93C1-18B012FF6998}">
  <sheetPr>
    <tabColor rgb="FF92D050"/>
  </sheetPr>
  <dimension ref="A1:K44"/>
  <sheetViews>
    <sheetView topLeftCell="A36" zoomScale="106" zoomScaleNormal="106" workbookViewId="0">
      <selection activeCell="E37" sqref="E37"/>
    </sheetView>
  </sheetViews>
  <sheetFormatPr baseColWidth="10" defaultRowHeight="14.4" x14ac:dyDescent="0.3"/>
  <cols>
    <col min="1" max="1" width="17.6640625" customWidth="1"/>
    <col min="2" max="2" width="36.6640625" customWidth="1"/>
    <col min="3" max="3" width="12.5546875" customWidth="1"/>
    <col min="4" max="4" width="15" customWidth="1"/>
    <col min="6" max="8" width="16.77734375" customWidth="1"/>
    <col min="9" max="9" width="15.88671875" customWidth="1"/>
    <col min="10" max="10" width="11.6640625" customWidth="1"/>
    <col min="11" max="11" width="12.109375" customWidth="1"/>
  </cols>
  <sheetData>
    <row r="1" spans="1:11" ht="28.5" customHeight="1" thickBot="1" x14ac:dyDescent="0.35">
      <c r="A1" s="191" t="s">
        <v>118</v>
      </c>
      <c r="B1" s="192"/>
      <c r="C1" s="192"/>
      <c r="D1" s="193"/>
      <c r="F1" s="191" t="s">
        <v>125</v>
      </c>
      <c r="G1" s="192"/>
      <c r="H1" s="192"/>
      <c r="I1" s="193"/>
    </row>
    <row r="2" spans="1:11" ht="45.45" customHeight="1" x14ac:dyDescent="0.3">
      <c r="A2" s="24" t="s">
        <v>42</v>
      </c>
      <c r="B2" s="25" t="s">
        <v>68</v>
      </c>
      <c r="C2" s="25" t="s">
        <v>70</v>
      </c>
      <c r="D2" s="61" t="s">
        <v>126</v>
      </c>
      <c r="F2" s="24" t="s">
        <v>65</v>
      </c>
      <c r="G2" s="25" t="s">
        <v>68</v>
      </c>
      <c r="H2" s="25" t="s">
        <v>69</v>
      </c>
      <c r="I2" s="61" t="s">
        <v>71</v>
      </c>
    </row>
    <row r="3" spans="1:11" x14ac:dyDescent="0.3">
      <c r="A3" s="59">
        <v>2005</v>
      </c>
      <c r="B3" s="32" t="s">
        <v>30</v>
      </c>
      <c r="C3" s="87">
        <v>40514.984201077699</v>
      </c>
      <c r="D3" s="34"/>
      <c r="F3" s="62" t="s">
        <v>131</v>
      </c>
      <c r="G3" s="66" t="s">
        <v>29</v>
      </c>
      <c r="H3" s="116">
        <v>23958.456423322601</v>
      </c>
      <c r="I3" s="67">
        <f>H3/SUM(H3:H4)</f>
        <v>0.22330756092656753</v>
      </c>
      <c r="J3" s="97"/>
      <c r="K3" s="97"/>
    </row>
    <row r="4" spans="1:11" x14ac:dyDescent="0.3">
      <c r="A4" s="59">
        <v>2015</v>
      </c>
      <c r="B4" s="32" t="s">
        <v>29</v>
      </c>
      <c r="C4" s="87">
        <v>128839.78962525701</v>
      </c>
      <c r="D4" s="34"/>
      <c r="F4" s="52" t="s">
        <v>47</v>
      </c>
      <c r="G4" s="66" t="s">
        <v>29</v>
      </c>
      <c r="H4" s="117">
        <v>83330.595160564888</v>
      </c>
      <c r="I4" s="67">
        <f>H4/SUM(H3:H4)</f>
        <v>0.77669243907343255</v>
      </c>
      <c r="J4" s="97"/>
      <c r="K4" s="97"/>
    </row>
    <row r="5" spans="1:11" x14ac:dyDescent="0.3">
      <c r="A5" s="59">
        <v>2015</v>
      </c>
      <c r="B5" s="32" t="s">
        <v>32</v>
      </c>
      <c r="C5" s="87">
        <v>71575.899140054898</v>
      </c>
      <c r="D5" s="34"/>
      <c r="F5" s="62" t="s">
        <v>45</v>
      </c>
      <c r="G5" s="66" t="s">
        <v>39</v>
      </c>
      <c r="H5" s="99">
        <v>60444.264494025003</v>
      </c>
      <c r="I5" s="67">
        <f>H5/SUM(H5:H6)</f>
        <v>0.95076177973112719</v>
      </c>
      <c r="J5" s="97"/>
      <c r="K5" s="97"/>
    </row>
    <row r="6" spans="1:11" x14ac:dyDescent="0.3">
      <c r="A6" s="59">
        <v>2015</v>
      </c>
      <c r="B6" s="32" t="s">
        <v>31</v>
      </c>
      <c r="C6" s="87">
        <v>122901.81937735299</v>
      </c>
      <c r="D6" s="34"/>
      <c r="F6" s="62" t="s">
        <v>47</v>
      </c>
      <c r="G6" s="66" t="s">
        <v>39</v>
      </c>
      <c r="H6" s="117">
        <v>3130.2983277140784</v>
      </c>
      <c r="I6" s="67">
        <f>H6/SUM(H5:H6)</f>
        <v>4.9238220268872764E-2</v>
      </c>
      <c r="J6" s="97"/>
      <c r="K6" s="97"/>
    </row>
    <row r="7" spans="1:11" x14ac:dyDescent="0.3">
      <c r="A7" s="59">
        <v>2015</v>
      </c>
      <c r="B7" s="32" t="s">
        <v>33</v>
      </c>
      <c r="C7" s="87">
        <v>38842.040636991798</v>
      </c>
      <c r="D7" s="34"/>
      <c r="F7" s="62" t="s">
        <v>46</v>
      </c>
      <c r="G7" s="66" t="s">
        <v>40</v>
      </c>
      <c r="H7" s="99">
        <v>46814.681767281902</v>
      </c>
      <c r="I7" s="67">
        <f>H7/SUM(H7:H8)</f>
        <v>0.58344946211186421</v>
      </c>
      <c r="J7" s="97"/>
      <c r="K7" s="97"/>
    </row>
    <row r="8" spans="1:11" x14ac:dyDescent="0.3">
      <c r="A8" s="59">
        <v>2015</v>
      </c>
      <c r="B8" s="32" t="s">
        <v>34</v>
      </c>
      <c r="C8" s="87">
        <v>31420.908289853902</v>
      </c>
      <c r="D8" s="34"/>
      <c r="F8" s="62" t="s">
        <v>47</v>
      </c>
      <c r="G8" s="66" t="s">
        <v>40</v>
      </c>
      <c r="H8" s="99">
        <v>33423.084838639086</v>
      </c>
      <c r="I8" s="67">
        <f>H8/SUM(H7:H8)</f>
        <v>0.41655053788813579</v>
      </c>
      <c r="J8" s="97"/>
      <c r="K8" s="97"/>
    </row>
    <row r="9" spans="1:11" x14ac:dyDescent="0.3">
      <c r="A9" s="59" t="s">
        <v>124</v>
      </c>
      <c r="B9" s="32" t="s">
        <v>30</v>
      </c>
      <c r="C9" s="87">
        <v>13067.880586163799</v>
      </c>
      <c r="D9" s="64">
        <f>(C9-C3)/C3</f>
        <v>-0.67745561688220546</v>
      </c>
      <c r="F9" s="62" t="s">
        <v>45</v>
      </c>
      <c r="G9" s="66" t="s">
        <v>30</v>
      </c>
      <c r="H9" s="116">
        <v>2908.7614512710302</v>
      </c>
      <c r="I9" s="67">
        <f>H9/SUM(H9:H10)</f>
        <v>0.22258861581202505</v>
      </c>
      <c r="J9" s="97"/>
      <c r="K9" s="97"/>
    </row>
    <row r="10" spans="1:11" x14ac:dyDescent="0.3">
      <c r="A10" s="59" t="s">
        <v>124</v>
      </c>
      <c r="B10" s="32" t="s">
        <v>29</v>
      </c>
      <c r="C10" s="87">
        <v>107289.05158388799</v>
      </c>
      <c r="D10" s="64">
        <f>(C10-C4)/C4</f>
        <v>-0.16726772143956009</v>
      </c>
      <c r="F10" s="62" t="s">
        <v>47</v>
      </c>
      <c r="G10" s="66" t="s">
        <v>30</v>
      </c>
      <c r="H10" s="117">
        <v>10159.11913489275</v>
      </c>
      <c r="I10" s="67">
        <f>H10/SUM(H9:H10)</f>
        <v>0.77741138418797495</v>
      </c>
      <c r="J10" s="97"/>
      <c r="K10" s="97"/>
    </row>
    <row r="11" spans="1:11" x14ac:dyDescent="0.3">
      <c r="A11" s="59" t="s">
        <v>124</v>
      </c>
      <c r="B11" s="32" t="s">
        <v>32</v>
      </c>
      <c r="C11" s="87">
        <v>63574.562821739099</v>
      </c>
      <c r="D11" s="64">
        <f>(C11-C5)/C5</f>
        <v>-0.11178813559378868</v>
      </c>
      <c r="F11" s="62" t="s">
        <v>131</v>
      </c>
      <c r="G11" s="66" t="s">
        <v>34</v>
      </c>
      <c r="H11" s="117">
        <v>14638.380214212901</v>
      </c>
      <c r="I11" s="67">
        <f>H11/SUM(H11:H12)</f>
        <v>0.70049039566898741</v>
      </c>
      <c r="J11" s="97"/>
      <c r="K11" s="97"/>
    </row>
    <row r="12" spans="1:11" x14ac:dyDescent="0.3">
      <c r="A12" s="59" t="s">
        <v>124</v>
      </c>
      <c r="B12" s="32" t="s">
        <v>31</v>
      </c>
      <c r="C12" s="87">
        <v>80237.766605921002</v>
      </c>
      <c r="D12" s="64">
        <f>(C12-C6)/C6</f>
        <v>-0.34713930995958597</v>
      </c>
      <c r="F12" s="62" t="s">
        <v>47</v>
      </c>
      <c r="G12" s="66" t="s">
        <v>34</v>
      </c>
      <c r="H12" s="117">
        <v>6258.9515760864524</v>
      </c>
      <c r="I12" s="67">
        <f>H12/SUM(H11:H12)</f>
        <v>0.2995096043310127</v>
      </c>
      <c r="J12" s="97"/>
      <c r="K12" s="97"/>
    </row>
    <row r="13" spans="1:11" x14ac:dyDescent="0.3">
      <c r="A13" s="59" t="s">
        <v>124</v>
      </c>
      <c r="B13" s="32" t="s">
        <v>33</v>
      </c>
      <c r="C13" s="87">
        <v>27645.298089248601</v>
      </c>
      <c r="D13" s="64">
        <f>(C13-C7)/C7</f>
        <v>-0.28826349913963611</v>
      </c>
      <c r="F13" s="62" t="s">
        <v>131</v>
      </c>
      <c r="G13" s="66" t="s">
        <v>33</v>
      </c>
      <c r="H13" s="117">
        <v>14974.5518022251</v>
      </c>
      <c r="I13" s="67">
        <f>H13/SUM(H13:H14)</f>
        <v>0.54166722145234392</v>
      </c>
      <c r="J13" s="97"/>
      <c r="K13" s="97"/>
    </row>
    <row r="14" spans="1:11" ht="15" thickBot="1" x14ac:dyDescent="0.35">
      <c r="A14" s="60" t="s">
        <v>124</v>
      </c>
      <c r="B14" s="36" t="s">
        <v>34</v>
      </c>
      <c r="C14" s="88">
        <v>20897.3317902993</v>
      </c>
      <c r="D14" s="65">
        <f t="shared" ref="D14" si="0">(C14-C8)/C8</f>
        <v>-0.33492273369299003</v>
      </c>
      <c r="F14" s="63" t="s">
        <v>47</v>
      </c>
      <c r="G14" s="68" t="s">
        <v>33</v>
      </c>
      <c r="H14" s="118">
        <v>12670.746287023534</v>
      </c>
      <c r="I14" s="69">
        <f>H14/SUM(H13:H14)</f>
        <v>0.45833277854765608</v>
      </c>
      <c r="J14" s="97"/>
      <c r="K14" s="97"/>
    </row>
    <row r="15" spans="1:11" ht="15" thickBot="1" x14ac:dyDescent="0.35"/>
    <row r="16" spans="1:11" ht="28.5" customHeight="1" thickBot="1" x14ac:dyDescent="0.35">
      <c r="A16" s="197" t="s">
        <v>127</v>
      </c>
      <c r="B16" s="198"/>
      <c r="C16" s="198"/>
      <c r="D16" s="199"/>
    </row>
    <row r="17" spans="1:5" ht="43.2" x14ac:dyDescent="0.3">
      <c r="A17" s="24" t="s">
        <v>68</v>
      </c>
      <c r="B17" s="25" t="s">
        <v>72</v>
      </c>
      <c r="C17" s="25" t="s">
        <v>69</v>
      </c>
      <c r="D17" s="61" t="s">
        <v>73</v>
      </c>
    </row>
    <row r="18" spans="1:5" x14ac:dyDescent="0.3">
      <c r="A18" s="70" t="s">
        <v>29</v>
      </c>
      <c r="B18" s="66" t="s">
        <v>35</v>
      </c>
      <c r="C18" s="89">
        <v>25016.670847311099</v>
      </c>
      <c r="D18" s="67">
        <f>C18/SUM(C$18:C$21)</f>
        <v>0.23317077071700065</v>
      </c>
    </row>
    <row r="19" spans="1:5" x14ac:dyDescent="0.3">
      <c r="A19" s="70" t="s">
        <v>29</v>
      </c>
      <c r="B19" s="66" t="s">
        <v>41</v>
      </c>
      <c r="C19" s="87">
        <v>1997.6866800411178</v>
      </c>
      <c r="D19" s="67">
        <f t="shared" ref="D19:D21" si="1">C19/SUM(C$18:C$21)</f>
        <v>1.8619669486771066E-2</v>
      </c>
    </row>
    <row r="20" spans="1:5" x14ac:dyDescent="0.3">
      <c r="A20" s="70" t="s">
        <v>29</v>
      </c>
      <c r="B20" s="52" t="s">
        <v>114</v>
      </c>
      <c r="C20" s="87">
        <v>37221.006037231098</v>
      </c>
      <c r="D20" s="67">
        <f t="shared" si="1"/>
        <v>0.34692268677693183</v>
      </c>
      <c r="E20" s="7"/>
    </row>
    <row r="21" spans="1:5" x14ac:dyDescent="0.3">
      <c r="A21" s="70" t="s">
        <v>29</v>
      </c>
      <c r="B21" s="66" t="s">
        <v>95</v>
      </c>
      <c r="C21" s="87">
        <v>43053.688019304223</v>
      </c>
      <c r="D21" s="67">
        <f t="shared" si="1"/>
        <v>0.40128687301929639</v>
      </c>
      <c r="E21" s="7"/>
    </row>
    <row r="22" spans="1:5" x14ac:dyDescent="0.3">
      <c r="A22" s="70" t="s">
        <v>39</v>
      </c>
      <c r="B22" s="66" t="s">
        <v>35</v>
      </c>
      <c r="C22" s="89">
        <v>59601.302799056997</v>
      </c>
      <c r="D22" s="67">
        <f>C22/SUM(C$22:C$25)</f>
        <v>0.93750236185150027</v>
      </c>
      <c r="E22" s="7"/>
    </row>
    <row r="23" spans="1:5" x14ac:dyDescent="0.3">
      <c r="A23" s="70" t="s">
        <v>39</v>
      </c>
      <c r="B23" s="52" t="s">
        <v>114</v>
      </c>
      <c r="C23" s="87">
        <v>1742.270929517688</v>
      </c>
      <c r="D23" s="67">
        <f t="shared" ref="D23:D25" si="2">C23/SUM(C$22:C$25)</f>
        <v>2.7405157852252258E-2</v>
      </c>
      <c r="E23" s="7"/>
    </row>
    <row r="24" spans="1:5" x14ac:dyDescent="0.3">
      <c r="A24" s="70" t="s">
        <v>39</v>
      </c>
      <c r="B24" s="66" t="s">
        <v>95</v>
      </c>
      <c r="C24" s="87">
        <v>1685.1093222128579</v>
      </c>
      <c r="D24" s="67">
        <f t="shared" si="2"/>
        <v>2.6506030830881943E-2</v>
      </c>
      <c r="E24" s="7"/>
    </row>
    <row r="25" spans="1:5" x14ac:dyDescent="0.3">
      <c r="A25" s="70" t="s">
        <v>39</v>
      </c>
      <c r="B25" s="66" t="s">
        <v>38</v>
      </c>
      <c r="C25" s="89">
        <v>545.87977095156805</v>
      </c>
      <c r="D25" s="67">
        <f t="shared" si="2"/>
        <v>8.586449465365513E-3</v>
      </c>
      <c r="E25" s="7"/>
    </row>
    <row r="26" spans="1:5" x14ac:dyDescent="0.3">
      <c r="A26" s="70" t="s">
        <v>40</v>
      </c>
      <c r="B26" s="66" t="s">
        <v>35</v>
      </c>
      <c r="C26" s="89">
        <v>15335.136345045399</v>
      </c>
      <c r="D26" s="67">
        <f>C26/SUM(C$26:C$29)</f>
        <v>0.1911211763951787</v>
      </c>
      <c r="E26" s="7"/>
    </row>
    <row r="27" spans="1:5" x14ac:dyDescent="0.3">
      <c r="A27" s="70" t="s">
        <v>40</v>
      </c>
      <c r="B27" s="66" t="s">
        <v>41</v>
      </c>
      <c r="C27" s="87">
        <v>37935.840621070653</v>
      </c>
      <c r="D27" s="67">
        <f t="shared" ref="D27:D29" si="3">C27/SUM(C$26:C$29)</f>
        <v>0.4727928284368681</v>
      </c>
      <c r="E27" s="7"/>
    </row>
    <row r="28" spans="1:5" x14ac:dyDescent="0.3">
      <c r="A28" s="70" t="s">
        <v>40</v>
      </c>
      <c r="B28" s="52" t="s">
        <v>114</v>
      </c>
      <c r="C28" s="87">
        <v>18687.777771303154</v>
      </c>
      <c r="D28" s="67">
        <f t="shared" si="3"/>
        <v>0.23290500922198068</v>
      </c>
      <c r="E28" s="7"/>
    </row>
    <row r="29" spans="1:5" x14ac:dyDescent="0.3">
      <c r="A29" s="70" t="s">
        <v>40</v>
      </c>
      <c r="B29" s="66" t="s">
        <v>95</v>
      </c>
      <c r="C29" s="87">
        <v>8279.0118685017496</v>
      </c>
      <c r="D29" s="67">
        <f t="shared" si="3"/>
        <v>0.10318098594597247</v>
      </c>
      <c r="E29" s="7"/>
    </row>
    <row r="30" spans="1:5" x14ac:dyDescent="0.3">
      <c r="A30" s="70" t="s">
        <v>33</v>
      </c>
      <c r="B30" s="66" t="s">
        <v>35</v>
      </c>
      <c r="C30" s="89">
        <v>4961.8746566977097</v>
      </c>
      <c r="D30" s="67">
        <f>C30/SUM(C$30:C$33)</f>
        <v>0.17948349266045388</v>
      </c>
      <c r="E30" s="7"/>
    </row>
    <row r="31" spans="1:5" x14ac:dyDescent="0.3">
      <c r="A31" s="70" t="s">
        <v>33</v>
      </c>
      <c r="B31" s="66" t="s">
        <v>41</v>
      </c>
      <c r="C31" s="87">
        <v>2954.732386105014</v>
      </c>
      <c r="D31" s="67">
        <f t="shared" ref="D31:D33" si="4">C31/SUM(C$30:C$33)</f>
        <v>0.10688010585257988</v>
      </c>
      <c r="E31" s="7"/>
    </row>
    <row r="32" spans="1:5" x14ac:dyDescent="0.3">
      <c r="A32" s="70" t="s">
        <v>33</v>
      </c>
      <c r="B32" s="52" t="s">
        <v>114</v>
      </c>
      <c r="C32" s="87">
        <v>4248.1273240924256</v>
      </c>
      <c r="D32" s="67">
        <f t="shared" si="4"/>
        <v>0.15366545552802505</v>
      </c>
      <c r="E32" s="7"/>
    </row>
    <row r="33" spans="1:5" x14ac:dyDescent="0.3">
      <c r="A33" s="70" t="s">
        <v>33</v>
      </c>
      <c r="B33" s="66" t="s">
        <v>95</v>
      </c>
      <c r="C33" s="87">
        <v>15480.563722353445</v>
      </c>
      <c r="D33" s="67">
        <f t="shared" si="4"/>
        <v>0.55997094595894126</v>
      </c>
      <c r="E33" s="7"/>
    </row>
    <row r="34" spans="1:5" x14ac:dyDescent="0.3">
      <c r="A34" s="70" t="s">
        <v>34</v>
      </c>
      <c r="B34" s="66" t="s">
        <v>35</v>
      </c>
      <c r="C34" s="89">
        <v>1582.49096685319</v>
      </c>
      <c r="D34" s="67">
        <f>C34/SUM(C$34:C$37)</f>
        <v>7.5726938861533963E-2</v>
      </c>
      <c r="E34" s="7"/>
    </row>
    <row r="35" spans="1:5" x14ac:dyDescent="0.3">
      <c r="A35" s="70" t="s">
        <v>34</v>
      </c>
      <c r="B35" s="66" t="s">
        <v>41</v>
      </c>
      <c r="C35" s="87">
        <v>1856.7282921697131</v>
      </c>
      <c r="D35" s="67">
        <f t="shared" ref="D35:D37" si="5">C35/SUM(C$34:C$37)</f>
        <v>8.8850017351574745E-2</v>
      </c>
      <c r="E35" s="7"/>
    </row>
    <row r="36" spans="1:5" x14ac:dyDescent="0.3">
      <c r="A36" s="70" t="s">
        <v>34</v>
      </c>
      <c r="B36" s="52" t="s">
        <v>114</v>
      </c>
      <c r="C36" s="87">
        <v>2362.2813478355506</v>
      </c>
      <c r="D36" s="67">
        <f t="shared" si="5"/>
        <v>0.11304224728499225</v>
      </c>
      <c r="E36" s="7"/>
    </row>
    <row r="37" spans="1:5" x14ac:dyDescent="0.3">
      <c r="A37" s="70" t="s">
        <v>34</v>
      </c>
      <c r="B37" s="66" t="s">
        <v>95</v>
      </c>
      <c r="C37" s="87">
        <v>15095.831183440911</v>
      </c>
      <c r="D37" s="67">
        <f t="shared" si="5"/>
        <v>0.72238079650189901</v>
      </c>
      <c r="E37" s="7"/>
    </row>
    <row r="38" spans="1:5" x14ac:dyDescent="0.3">
      <c r="A38" s="70" t="s">
        <v>30</v>
      </c>
      <c r="B38" s="66" t="s">
        <v>35</v>
      </c>
      <c r="C38" s="89">
        <v>21.4518551200972</v>
      </c>
      <c r="D38" s="67">
        <f>C38/SUM(C$38:C$41)</f>
        <v>1.6415711008876482E-3</v>
      </c>
      <c r="E38" s="7"/>
    </row>
    <row r="39" spans="1:5" x14ac:dyDescent="0.3">
      <c r="A39" s="70" t="s">
        <v>30</v>
      </c>
      <c r="B39" s="66" t="s">
        <v>41</v>
      </c>
      <c r="C39" s="87">
        <v>71.90640040521609</v>
      </c>
      <c r="D39" s="67">
        <f t="shared" ref="D39:D41" si="6">C39/SUM(C$38:C$41)</f>
        <v>5.502529651315478E-3</v>
      </c>
      <c r="E39" s="7"/>
    </row>
    <row r="40" spans="1:5" x14ac:dyDescent="0.3">
      <c r="A40" s="70" t="s">
        <v>30</v>
      </c>
      <c r="B40" s="52" t="s">
        <v>114</v>
      </c>
      <c r="C40" s="87">
        <v>11324.687522510892</v>
      </c>
      <c r="D40" s="67">
        <f t="shared" si="6"/>
        <v>0.86660476026245814</v>
      </c>
      <c r="E40" s="7"/>
    </row>
    <row r="41" spans="1:5" ht="15" thickBot="1" x14ac:dyDescent="0.35">
      <c r="A41" s="81" t="s">
        <v>30</v>
      </c>
      <c r="B41" s="68" t="s">
        <v>95</v>
      </c>
      <c r="C41" s="88">
        <v>1649.8348081275751</v>
      </c>
      <c r="D41" s="69">
        <f t="shared" si="6"/>
        <v>0.12625113898533888</v>
      </c>
      <c r="E41" s="7"/>
    </row>
    <row r="42" spans="1:5" x14ac:dyDescent="0.3">
      <c r="A42" s="9"/>
      <c r="B42" s="9"/>
      <c r="C42" s="10"/>
      <c r="D42" s="10"/>
      <c r="E42" s="7"/>
    </row>
    <row r="43" spans="1:5" x14ac:dyDescent="0.3">
      <c r="A43" t="s">
        <v>67</v>
      </c>
      <c r="B43" s="9"/>
      <c r="C43" s="10"/>
      <c r="D43" s="10"/>
      <c r="E43" s="7"/>
    </row>
    <row r="44" spans="1:5" x14ac:dyDescent="0.3">
      <c r="A44" t="s">
        <v>74</v>
      </c>
      <c r="B44" s="9"/>
      <c r="C44" s="10"/>
      <c r="D44" s="10"/>
      <c r="E44" s="7"/>
    </row>
  </sheetData>
  <mergeCells count="3">
    <mergeCell ref="F1:I1"/>
    <mergeCell ref="A1:D1"/>
    <mergeCell ref="A16:D16"/>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F04D-094D-4174-9EC9-4B990EFE1B7D}">
  <sheetPr>
    <tabColor rgb="FF92D050"/>
  </sheetPr>
  <dimension ref="A1:K101"/>
  <sheetViews>
    <sheetView topLeftCell="A7" zoomScaleNormal="100" workbookViewId="0">
      <selection activeCell="A2" sqref="A2:C2"/>
    </sheetView>
  </sheetViews>
  <sheetFormatPr baseColWidth="10" defaultColWidth="11.5546875" defaultRowHeight="14.4" x14ac:dyDescent="0.3"/>
  <cols>
    <col min="1" max="1" width="18.5546875" style="5" customWidth="1"/>
    <col min="2" max="2" width="18.5546875" style="8" customWidth="1"/>
    <col min="3" max="3" width="18.5546875" style="5" customWidth="1"/>
    <col min="5" max="5" width="13.21875" customWidth="1"/>
    <col min="6" max="6" width="36.88671875" customWidth="1"/>
  </cols>
  <sheetData>
    <row r="1" spans="1:11" ht="15" thickBot="1" x14ac:dyDescent="0.35"/>
    <row r="2" spans="1:11" ht="36" customHeight="1" thickBot="1" x14ac:dyDescent="0.35">
      <c r="A2" s="197" t="s">
        <v>129</v>
      </c>
      <c r="B2" s="198"/>
      <c r="C2" s="199"/>
      <c r="E2" s="203" t="s">
        <v>130</v>
      </c>
      <c r="F2" s="203"/>
      <c r="G2" s="204"/>
    </row>
    <row r="3" spans="1:11" ht="43.2" x14ac:dyDescent="0.3">
      <c r="A3" s="24" t="s">
        <v>42</v>
      </c>
      <c r="B3" s="25" t="s">
        <v>68</v>
      </c>
      <c r="C3" s="26" t="s">
        <v>75</v>
      </c>
      <c r="D3" s="5"/>
      <c r="E3" s="25" t="s">
        <v>68</v>
      </c>
      <c r="F3" s="25" t="s">
        <v>109</v>
      </c>
      <c r="G3" s="26" t="s">
        <v>108</v>
      </c>
    </row>
    <row r="4" spans="1:11" ht="15.6" x14ac:dyDescent="0.3">
      <c r="A4" s="70">
        <v>2007</v>
      </c>
      <c r="B4" s="71" t="s">
        <v>132</v>
      </c>
      <c r="C4" s="126">
        <v>47</v>
      </c>
      <c r="E4" s="200" t="s">
        <v>34</v>
      </c>
      <c r="F4" s="201" t="s">
        <v>110</v>
      </c>
      <c r="G4" s="202">
        <v>7954000</v>
      </c>
    </row>
    <row r="5" spans="1:11" ht="15.6" x14ac:dyDescent="0.3">
      <c r="A5" s="70">
        <v>2008</v>
      </c>
      <c r="B5" s="71" t="s">
        <v>132</v>
      </c>
      <c r="C5" s="126">
        <v>47</v>
      </c>
      <c r="E5" s="200"/>
      <c r="F5" s="201"/>
      <c r="G5" s="202"/>
      <c r="J5" s="7"/>
      <c r="K5" s="7"/>
    </row>
    <row r="6" spans="1:11" ht="15.6" x14ac:dyDescent="0.3">
      <c r="A6" s="70">
        <v>2009</v>
      </c>
      <c r="B6" s="71" t="s">
        <v>132</v>
      </c>
      <c r="C6" s="126">
        <v>52</v>
      </c>
      <c r="E6" s="200" t="s">
        <v>33</v>
      </c>
      <c r="F6" s="201" t="s">
        <v>111</v>
      </c>
      <c r="G6" s="202">
        <v>1324600</v>
      </c>
      <c r="J6" s="7"/>
      <c r="K6" s="7"/>
    </row>
    <row r="7" spans="1:11" ht="15.6" x14ac:dyDescent="0.3">
      <c r="A7" s="70">
        <v>2010</v>
      </c>
      <c r="B7" s="71" t="s">
        <v>132</v>
      </c>
      <c r="C7" s="126">
        <v>51</v>
      </c>
      <c r="E7" s="200"/>
      <c r="F7" s="201"/>
      <c r="G7" s="202"/>
      <c r="J7" s="7"/>
      <c r="K7" s="7"/>
    </row>
    <row r="8" spans="1:11" ht="15.6" x14ac:dyDescent="0.3">
      <c r="A8" s="70">
        <v>2011</v>
      </c>
      <c r="B8" s="71" t="s">
        <v>132</v>
      </c>
      <c r="C8" s="126">
        <v>49</v>
      </c>
      <c r="E8" s="200" t="s">
        <v>135</v>
      </c>
      <c r="F8" s="201" t="s">
        <v>112</v>
      </c>
      <c r="G8" s="205">
        <v>4149400</v>
      </c>
      <c r="J8" s="7"/>
      <c r="K8" s="7"/>
    </row>
    <row r="9" spans="1:11" ht="15.6" x14ac:dyDescent="0.3">
      <c r="A9" s="70">
        <v>2012</v>
      </c>
      <c r="B9" s="71" t="s">
        <v>132</v>
      </c>
      <c r="C9" s="126">
        <v>49</v>
      </c>
      <c r="E9" s="200"/>
      <c r="F9" s="201"/>
      <c r="G9" s="205"/>
      <c r="J9" s="7"/>
      <c r="K9" s="7"/>
    </row>
    <row r="10" spans="1:11" ht="15.6" x14ac:dyDescent="0.3">
      <c r="A10" s="70">
        <v>2013</v>
      </c>
      <c r="B10" s="71" t="s">
        <v>132</v>
      </c>
      <c r="C10" s="126">
        <v>49</v>
      </c>
      <c r="E10" s="200" t="s">
        <v>136</v>
      </c>
      <c r="F10" s="201" t="s">
        <v>113</v>
      </c>
      <c r="G10" s="202">
        <v>278500</v>
      </c>
      <c r="J10" s="7"/>
      <c r="K10" s="7"/>
    </row>
    <row r="11" spans="1:11" ht="16.2" thickBot="1" x14ac:dyDescent="0.35">
      <c r="A11" s="70">
        <v>2014</v>
      </c>
      <c r="B11" s="71" t="s">
        <v>132</v>
      </c>
      <c r="C11" s="126">
        <v>49</v>
      </c>
      <c r="E11" s="209"/>
      <c r="F11" s="210"/>
      <c r="G11" s="206"/>
      <c r="J11" s="7"/>
      <c r="K11" s="7"/>
    </row>
    <row r="12" spans="1:11" ht="15.6" x14ac:dyDescent="0.3">
      <c r="A12" s="70">
        <v>2015</v>
      </c>
      <c r="B12" s="71" t="s">
        <v>132</v>
      </c>
      <c r="C12" s="126">
        <v>53</v>
      </c>
      <c r="E12" s="7"/>
      <c r="F12" s="7"/>
      <c r="J12" s="7"/>
      <c r="K12" s="7"/>
    </row>
    <row r="13" spans="1:11" ht="15.6" x14ac:dyDescent="0.3">
      <c r="A13" s="70">
        <v>2016</v>
      </c>
      <c r="B13" s="71" t="s">
        <v>132</v>
      </c>
      <c r="C13" s="126">
        <v>49</v>
      </c>
      <c r="E13" s="7"/>
      <c r="F13" s="7"/>
      <c r="J13" s="7"/>
      <c r="K13" s="7"/>
    </row>
    <row r="14" spans="1:11" ht="15.6" x14ac:dyDescent="0.3">
      <c r="A14" s="70">
        <v>2017</v>
      </c>
      <c r="B14" s="71" t="s">
        <v>132</v>
      </c>
      <c r="C14" s="126">
        <v>53</v>
      </c>
      <c r="E14" s="7"/>
      <c r="F14" s="7"/>
      <c r="J14" s="7"/>
      <c r="K14" s="7"/>
    </row>
    <row r="15" spans="1:11" ht="15.6" x14ac:dyDescent="0.3">
      <c r="A15" s="70">
        <v>2018</v>
      </c>
      <c r="B15" s="71" t="s">
        <v>132</v>
      </c>
      <c r="C15" s="126">
        <v>58</v>
      </c>
      <c r="E15" s="7"/>
      <c r="F15" s="7"/>
      <c r="J15" s="7"/>
      <c r="K15" s="7"/>
    </row>
    <row r="16" spans="1:11" ht="15.6" x14ac:dyDescent="0.3">
      <c r="A16" s="70">
        <v>2019</v>
      </c>
      <c r="B16" s="71" t="s">
        <v>132</v>
      </c>
      <c r="C16" s="126">
        <v>57</v>
      </c>
      <c r="D16" s="7"/>
      <c r="E16" s="7"/>
      <c r="F16" s="7"/>
      <c r="J16" s="7"/>
      <c r="K16" s="7"/>
    </row>
    <row r="17" spans="1:9" s="7" customFormat="1" ht="15.6" x14ac:dyDescent="0.3">
      <c r="A17" s="70">
        <v>2020</v>
      </c>
      <c r="B17" s="71" t="s">
        <v>132</v>
      </c>
      <c r="C17" s="126">
        <v>53</v>
      </c>
      <c r="G17"/>
      <c r="I17"/>
    </row>
    <row r="18" spans="1:9" s="7" customFormat="1" ht="15.6" x14ac:dyDescent="0.3">
      <c r="A18" s="70">
        <v>2021</v>
      </c>
      <c r="B18" s="71" t="s">
        <v>132</v>
      </c>
      <c r="C18" s="126">
        <v>50</v>
      </c>
      <c r="G18"/>
      <c r="I18"/>
    </row>
    <row r="19" spans="1:9" s="7" customFormat="1" ht="15.6" x14ac:dyDescent="0.3">
      <c r="A19" s="70">
        <v>2022</v>
      </c>
      <c r="B19" s="71" t="s">
        <v>132</v>
      </c>
      <c r="C19" s="126">
        <v>55</v>
      </c>
      <c r="G19"/>
      <c r="I19"/>
    </row>
    <row r="20" spans="1:9" s="7" customFormat="1" ht="15.6" x14ac:dyDescent="0.3">
      <c r="A20" s="70">
        <v>2023</v>
      </c>
      <c r="B20" s="71" t="s">
        <v>132</v>
      </c>
      <c r="C20" s="126">
        <v>56</v>
      </c>
      <c r="G20"/>
      <c r="I20"/>
    </row>
    <row r="21" spans="1:9" s="7" customFormat="1" ht="15.6" x14ac:dyDescent="0.3">
      <c r="A21" s="70">
        <v>2007</v>
      </c>
      <c r="B21" s="71" t="s">
        <v>133</v>
      </c>
      <c r="C21" s="126">
        <v>31</v>
      </c>
      <c r="G21"/>
      <c r="I21"/>
    </row>
    <row r="22" spans="1:9" s="7" customFormat="1" ht="15.6" x14ac:dyDescent="0.3">
      <c r="A22" s="70">
        <v>2008</v>
      </c>
      <c r="B22" s="71" t="s">
        <v>133</v>
      </c>
      <c r="C22" s="126">
        <v>30</v>
      </c>
      <c r="G22"/>
      <c r="I22"/>
    </row>
    <row r="23" spans="1:9" s="7" customFormat="1" ht="15.6" x14ac:dyDescent="0.3">
      <c r="A23" s="70">
        <v>2009</v>
      </c>
      <c r="B23" s="71" t="s">
        <v>133</v>
      </c>
      <c r="C23" s="126">
        <v>29</v>
      </c>
      <c r="I23"/>
    </row>
    <row r="24" spans="1:9" s="7" customFormat="1" ht="15.6" x14ac:dyDescent="0.3">
      <c r="A24" s="70">
        <v>2010</v>
      </c>
      <c r="B24" s="71" t="s">
        <v>133</v>
      </c>
      <c r="C24" s="126">
        <v>29</v>
      </c>
      <c r="I24"/>
    </row>
    <row r="25" spans="1:9" s="7" customFormat="1" ht="15.6" x14ac:dyDescent="0.25">
      <c r="A25" s="70">
        <v>2011</v>
      </c>
      <c r="B25" s="71" t="s">
        <v>133</v>
      </c>
      <c r="C25" s="126">
        <v>28</v>
      </c>
    </row>
    <row r="26" spans="1:9" s="7" customFormat="1" ht="15.6" x14ac:dyDescent="0.25">
      <c r="A26" s="70">
        <v>2012</v>
      </c>
      <c r="B26" s="71" t="s">
        <v>133</v>
      </c>
      <c r="C26" s="126">
        <v>27</v>
      </c>
    </row>
    <row r="27" spans="1:9" s="7" customFormat="1" ht="15.6" x14ac:dyDescent="0.25">
      <c r="A27" s="70">
        <v>2013</v>
      </c>
      <c r="B27" s="71" t="s">
        <v>133</v>
      </c>
      <c r="C27" s="126">
        <v>26</v>
      </c>
    </row>
    <row r="28" spans="1:9" s="7" customFormat="1" ht="15.6" x14ac:dyDescent="0.25">
      <c r="A28" s="70">
        <v>2014</v>
      </c>
      <c r="B28" s="71" t="s">
        <v>133</v>
      </c>
      <c r="C28" s="126">
        <v>25</v>
      </c>
    </row>
    <row r="29" spans="1:9" s="7" customFormat="1" ht="15.6" x14ac:dyDescent="0.25">
      <c r="A29" s="70">
        <v>2015</v>
      </c>
      <c r="B29" s="71" t="s">
        <v>133</v>
      </c>
      <c r="C29" s="126">
        <v>27</v>
      </c>
    </row>
    <row r="30" spans="1:9" s="7" customFormat="1" ht="15.6" x14ac:dyDescent="0.25">
      <c r="A30" s="70">
        <v>2016</v>
      </c>
      <c r="B30" s="71" t="s">
        <v>133</v>
      </c>
      <c r="C30" s="126">
        <v>26</v>
      </c>
    </row>
    <row r="31" spans="1:9" s="7" customFormat="1" ht="15.6" x14ac:dyDescent="0.25">
      <c r="A31" s="70">
        <v>2017</v>
      </c>
      <c r="B31" s="71" t="s">
        <v>133</v>
      </c>
      <c r="C31" s="126">
        <v>25</v>
      </c>
    </row>
    <row r="32" spans="1:9" s="7" customFormat="1" ht="15.6" x14ac:dyDescent="0.25">
      <c r="A32" s="70">
        <v>2018</v>
      </c>
      <c r="B32" s="71" t="s">
        <v>133</v>
      </c>
      <c r="C32" s="126">
        <v>22</v>
      </c>
    </row>
    <row r="33" spans="1:3" s="7" customFormat="1" ht="15.6" x14ac:dyDescent="0.25">
      <c r="A33" s="70">
        <v>2019</v>
      </c>
      <c r="B33" s="71" t="s">
        <v>133</v>
      </c>
      <c r="C33" s="126">
        <v>21</v>
      </c>
    </row>
    <row r="34" spans="1:3" s="7" customFormat="1" ht="15.6" x14ac:dyDescent="0.25">
      <c r="A34" s="70">
        <v>2020</v>
      </c>
      <c r="B34" s="71" t="s">
        <v>133</v>
      </c>
      <c r="C34" s="126">
        <v>18</v>
      </c>
    </row>
    <row r="35" spans="1:3" s="7" customFormat="1" ht="15.6" x14ac:dyDescent="0.25">
      <c r="A35" s="70">
        <v>2021</v>
      </c>
      <c r="B35" s="71" t="s">
        <v>133</v>
      </c>
      <c r="C35" s="126">
        <v>18</v>
      </c>
    </row>
    <row r="36" spans="1:3" s="7" customFormat="1" ht="15.6" x14ac:dyDescent="0.25">
      <c r="A36" s="70">
        <v>2022</v>
      </c>
      <c r="B36" s="71" t="s">
        <v>133</v>
      </c>
      <c r="C36" s="126">
        <v>17</v>
      </c>
    </row>
    <row r="37" spans="1:3" s="7" customFormat="1" ht="15.6" x14ac:dyDescent="0.25">
      <c r="A37" s="70">
        <v>2023</v>
      </c>
      <c r="B37" s="71" t="s">
        <v>133</v>
      </c>
      <c r="C37" s="126">
        <v>16</v>
      </c>
    </row>
    <row r="38" spans="1:3" s="7" customFormat="1" x14ac:dyDescent="0.25">
      <c r="A38" s="70">
        <v>2007</v>
      </c>
      <c r="B38" s="71" t="s">
        <v>33</v>
      </c>
      <c r="C38" s="126">
        <v>29</v>
      </c>
    </row>
    <row r="39" spans="1:3" s="7" customFormat="1" x14ac:dyDescent="0.25">
      <c r="A39" s="70">
        <v>2008</v>
      </c>
      <c r="B39" s="71" t="s">
        <v>33</v>
      </c>
      <c r="C39" s="126">
        <v>27</v>
      </c>
    </row>
    <row r="40" spans="1:3" s="7" customFormat="1" x14ac:dyDescent="0.25">
      <c r="A40" s="70">
        <v>2009</v>
      </c>
      <c r="B40" s="71" t="s">
        <v>33</v>
      </c>
      <c r="C40" s="126">
        <v>28</v>
      </c>
    </row>
    <row r="41" spans="1:3" s="7" customFormat="1" x14ac:dyDescent="0.25">
      <c r="A41" s="70">
        <v>2010</v>
      </c>
      <c r="B41" s="71" t="s">
        <v>33</v>
      </c>
      <c r="C41" s="126">
        <v>25</v>
      </c>
    </row>
    <row r="42" spans="1:3" s="7" customFormat="1" x14ac:dyDescent="0.25">
      <c r="A42" s="70">
        <v>2011</v>
      </c>
      <c r="B42" s="71" t="s">
        <v>33</v>
      </c>
      <c r="C42" s="126">
        <v>26</v>
      </c>
    </row>
    <row r="43" spans="1:3" s="7" customFormat="1" x14ac:dyDescent="0.25">
      <c r="A43" s="70">
        <v>2012</v>
      </c>
      <c r="B43" s="71" t="s">
        <v>33</v>
      </c>
      <c r="C43" s="126">
        <v>23</v>
      </c>
    </row>
    <row r="44" spans="1:3" s="7" customFormat="1" x14ac:dyDescent="0.25">
      <c r="A44" s="70">
        <v>2013</v>
      </c>
      <c r="B44" s="71" t="s">
        <v>33</v>
      </c>
      <c r="C44" s="126">
        <v>22</v>
      </c>
    </row>
    <row r="45" spans="1:3" s="7" customFormat="1" x14ac:dyDescent="0.25">
      <c r="A45" s="70">
        <v>2014</v>
      </c>
      <c r="B45" s="71" t="s">
        <v>33</v>
      </c>
      <c r="C45" s="126">
        <v>19</v>
      </c>
    </row>
    <row r="46" spans="1:3" s="7" customFormat="1" x14ac:dyDescent="0.25">
      <c r="A46" s="70">
        <v>2015</v>
      </c>
      <c r="B46" s="71" t="s">
        <v>33</v>
      </c>
      <c r="C46" s="126">
        <v>21</v>
      </c>
    </row>
    <row r="47" spans="1:3" s="7" customFormat="1" x14ac:dyDescent="0.25">
      <c r="A47" s="70">
        <v>2016</v>
      </c>
      <c r="B47" s="71" t="s">
        <v>33</v>
      </c>
      <c r="C47" s="126">
        <v>18</v>
      </c>
    </row>
    <row r="48" spans="1:3" s="7" customFormat="1" x14ac:dyDescent="0.25">
      <c r="A48" s="70">
        <v>2017</v>
      </c>
      <c r="B48" s="71" t="s">
        <v>33</v>
      </c>
      <c r="C48" s="126">
        <v>18</v>
      </c>
    </row>
    <row r="49" spans="1:11" s="7" customFormat="1" x14ac:dyDescent="0.25">
      <c r="A49" s="70">
        <v>2018</v>
      </c>
      <c r="B49" s="71" t="s">
        <v>33</v>
      </c>
      <c r="C49" s="126">
        <v>17</v>
      </c>
    </row>
    <row r="50" spans="1:11" s="7" customFormat="1" x14ac:dyDescent="0.25">
      <c r="A50" s="70">
        <v>2019</v>
      </c>
      <c r="B50" s="71" t="s">
        <v>33</v>
      </c>
      <c r="C50" s="126">
        <v>16</v>
      </c>
    </row>
    <row r="51" spans="1:11" s="7" customFormat="1" x14ac:dyDescent="0.25">
      <c r="A51" s="70">
        <v>2020</v>
      </c>
      <c r="B51" s="71" t="s">
        <v>33</v>
      </c>
      <c r="C51" s="126">
        <v>15</v>
      </c>
    </row>
    <row r="52" spans="1:11" s="7" customFormat="1" x14ac:dyDescent="0.25">
      <c r="A52" s="70">
        <v>2021</v>
      </c>
      <c r="B52" s="71" t="s">
        <v>33</v>
      </c>
      <c r="C52" s="126">
        <v>15</v>
      </c>
    </row>
    <row r="53" spans="1:11" s="7" customFormat="1" x14ac:dyDescent="0.25">
      <c r="A53" s="70">
        <v>2022</v>
      </c>
      <c r="B53" s="71" t="s">
        <v>33</v>
      </c>
      <c r="C53" s="126">
        <v>17</v>
      </c>
    </row>
    <row r="54" spans="1:11" s="7" customFormat="1" x14ac:dyDescent="0.25">
      <c r="A54" s="70">
        <v>2023</v>
      </c>
      <c r="B54" s="71" t="s">
        <v>33</v>
      </c>
      <c r="C54" s="126">
        <v>15</v>
      </c>
    </row>
    <row r="55" spans="1:11" s="7" customFormat="1" x14ac:dyDescent="0.3">
      <c r="A55" s="70">
        <v>2007</v>
      </c>
      <c r="B55" s="71" t="s">
        <v>34</v>
      </c>
      <c r="C55" s="126">
        <v>25</v>
      </c>
      <c r="E55"/>
      <c r="F55"/>
      <c r="J55"/>
      <c r="K55"/>
    </row>
    <row r="56" spans="1:11" s="7" customFormat="1" x14ac:dyDescent="0.3">
      <c r="A56" s="70">
        <v>2008</v>
      </c>
      <c r="B56" s="71" t="s">
        <v>34</v>
      </c>
      <c r="C56" s="126">
        <v>24</v>
      </c>
      <c r="E56"/>
      <c r="F56"/>
      <c r="J56"/>
      <c r="K56"/>
    </row>
    <row r="57" spans="1:11" s="7" customFormat="1" x14ac:dyDescent="0.3">
      <c r="A57" s="70">
        <v>2009</v>
      </c>
      <c r="B57" s="71" t="s">
        <v>34</v>
      </c>
      <c r="C57" s="126">
        <v>21</v>
      </c>
      <c r="E57"/>
      <c r="F57"/>
      <c r="J57"/>
      <c r="K57"/>
    </row>
    <row r="58" spans="1:11" s="7" customFormat="1" x14ac:dyDescent="0.3">
      <c r="A58" s="70">
        <v>2010</v>
      </c>
      <c r="B58" s="71" t="s">
        <v>34</v>
      </c>
      <c r="C58" s="126">
        <v>19</v>
      </c>
      <c r="E58"/>
      <c r="F58"/>
      <c r="J58"/>
      <c r="K58"/>
    </row>
    <row r="59" spans="1:11" s="7" customFormat="1" x14ac:dyDescent="0.3">
      <c r="A59" s="70">
        <v>2011</v>
      </c>
      <c r="B59" s="71" t="s">
        <v>34</v>
      </c>
      <c r="C59" s="126">
        <v>20</v>
      </c>
      <c r="E59"/>
      <c r="F59"/>
      <c r="J59"/>
      <c r="K59"/>
    </row>
    <row r="60" spans="1:11" s="7" customFormat="1" x14ac:dyDescent="0.3">
      <c r="A60" s="59">
        <v>2012</v>
      </c>
      <c r="B60" s="71" t="s">
        <v>34</v>
      </c>
      <c r="C60" s="126">
        <v>17</v>
      </c>
      <c r="E60"/>
      <c r="F60"/>
      <c r="J60"/>
      <c r="K60"/>
    </row>
    <row r="61" spans="1:11" s="7" customFormat="1" x14ac:dyDescent="0.3">
      <c r="A61" s="70">
        <v>2013</v>
      </c>
      <c r="B61" s="71" t="s">
        <v>34</v>
      </c>
      <c r="C61" s="126">
        <v>17</v>
      </c>
      <c r="E61"/>
      <c r="F61"/>
      <c r="J61"/>
      <c r="K61"/>
    </row>
    <row r="62" spans="1:11" s="7" customFormat="1" x14ac:dyDescent="0.3">
      <c r="A62" s="70">
        <v>2014</v>
      </c>
      <c r="B62" s="71" t="s">
        <v>34</v>
      </c>
      <c r="C62" s="126">
        <v>12</v>
      </c>
      <c r="E62"/>
      <c r="F62"/>
      <c r="J62"/>
      <c r="K62"/>
    </row>
    <row r="63" spans="1:11" s="7" customFormat="1" x14ac:dyDescent="0.3">
      <c r="A63" s="70">
        <v>2015</v>
      </c>
      <c r="B63" s="71" t="s">
        <v>34</v>
      </c>
      <c r="C63" s="126">
        <v>14</v>
      </c>
      <c r="E63"/>
      <c r="F63"/>
      <c r="J63"/>
      <c r="K63"/>
    </row>
    <row r="64" spans="1:11" s="7" customFormat="1" x14ac:dyDescent="0.3">
      <c r="A64" s="70">
        <v>2016</v>
      </c>
      <c r="B64" s="71" t="s">
        <v>34</v>
      </c>
      <c r="C64" s="126">
        <v>13</v>
      </c>
      <c r="E64"/>
      <c r="F64"/>
      <c r="J64"/>
      <c r="K64"/>
    </row>
    <row r="65" spans="1:11" s="7" customFormat="1" x14ac:dyDescent="0.3">
      <c r="A65" s="70">
        <v>2017</v>
      </c>
      <c r="B65" s="71" t="s">
        <v>34</v>
      </c>
      <c r="C65" s="126">
        <v>12</v>
      </c>
      <c r="E65"/>
      <c r="F65"/>
      <c r="J65"/>
      <c r="K65"/>
    </row>
    <row r="66" spans="1:11" s="7" customFormat="1" x14ac:dyDescent="0.3">
      <c r="A66" s="70">
        <v>2018</v>
      </c>
      <c r="B66" s="71" t="s">
        <v>34</v>
      </c>
      <c r="C66" s="126">
        <v>11</v>
      </c>
      <c r="D66"/>
      <c r="E66"/>
      <c r="F66"/>
      <c r="J66"/>
      <c r="K66"/>
    </row>
    <row r="67" spans="1:11" x14ac:dyDescent="0.3">
      <c r="A67" s="70">
        <v>2019</v>
      </c>
      <c r="B67" s="71" t="s">
        <v>34</v>
      </c>
      <c r="C67" s="126">
        <v>9</v>
      </c>
      <c r="G67" s="7"/>
    </row>
    <row r="68" spans="1:11" x14ac:dyDescent="0.3">
      <c r="A68" s="70">
        <v>2020</v>
      </c>
      <c r="B68" s="71" t="s">
        <v>34</v>
      </c>
      <c r="C68" s="126">
        <v>9</v>
      </c>
      <c r="G68" s="7"/>
    </row>
    <row r="69" spans="1:11" x14ac:dyDescent="0.3">
      <c r="A69" s="70">
        <v>2021</v>
      </c>
      <c r="B69" s="71" t="s">
        <v>34</v>
      </c>
      <c r="C69" s="126">
        <v>10</v>
      </c>
      <c r="G69" s="7"/>
    </row>
    <row r="70" spans="1:11" x14ac:dyDescent="0.3">
      <c r="A70" s="70">
        <v>2022</v>
      </c>
      <c r="B70" s="71" t="s">
        <v>34</v>
      </c>
      <c r="C70" s="126">
        <v>10</v>
      </c>
      <c r="G70" s="7"/>
    </row>
    <row r="71" spans="1:11" x14ac:dyDescent="0.3">
      <c r="A71" s="70">
        <v>2023</v>
      </c>
      <c r="B71" s="71" t="s">
        <v>34</v>
      </c>
      <c r="C71" s="126">
        <v>9</v>
      </c>
      <c r="G71" s="7"/>
    </row>
    <row r="72" spans="1:11" ht="15.6" x14ac:dyDescent="0.3">
      <c r="A72" s="70">
        <v>2007</v>
      </c>
      <c r="B72" s="71" t="s">
        <v>134</v>
      </c>
      <c r="C72" s="126">
        <v>5</v>
      </c>
      <c r="G72" s="7"/>
    </row>
    <row r="73" spans="1:11" ht="15.6" x14ac:dyDescent="0.3">
      <c r="A73" s="70">
        <v>2008</v>
      </c>
      <c r="B73" s="71" t="s">
        <v>134</v>
      </c>
      <c r="C73" s="126">
        <v>4</v>
      </c>
    </row>
    <row r="74" spans="1:11" ht="15.6" x14ac:dyDescent="0.3">
      <c r="A74" s="70">
        <v>2009</v>
      </c>
      <c r="B74" s="71" t="s">
        <v>134</v>
      </c>
      <c r="C74" s="126">
        <v>4</v>
      </c>
    </row>
    <row r="75" spans="1:11" ht="15.6" x14ac:dyDescent="0.3">
      <c r="A75" s="70">
        <v>2010</v>
      </c>
      <c r="B75" s="71" t="s">
        <v>134</v>
      </c>
      <c r="C75" s="126">
        <v>3</v>
      </c>
    </row>
    <row r="76" spans="1:11" ht="15.6" x14ac:dyDescent="0.3">
      <c r="A76" s="70">
        <v>2011</v>
      </c>
      <c r="B76" s="71" t="s">
        <v>134</v>
      </c>
      <c r="C76" s="126">
        <v>3</v>
      </c>
    </row>
    <row r="77" spans="1:11" ht="15.6" x14ac:dyDescent="0.3">
      <c r="A77" s="70">
        <v>2012</v>
      </c>
      <c r="B77" s="71" t="s">
        <v>134</v>
      </c>
      <c r="C77" s="126">
        <v>3</v>
      </c>
    </row>
    <row r="78" spans="1:11" ht="15.6" x14ac:dyDescent="0.3">
      <c r="A78" s="70">
        <v>2013</v>
      </c>
      <c r="B78" s="71" t="s">
        <v>134</v>
      </c>
      <c r="C78" s="126">
        <v>3</v>
      </c>
    </row>
    <row r="79" spans="1:11" ht="15.6" x14ac:dyDescent="0.3">
      <c r="A79" s="70">
        <v>2014</v>
      </c>
      <c r="B79" s="71" t="s">
        <v>134</v>
      </c>
      <c r="C79" s="126">
        <v>3</v>
      </c>
    </row>
    <row r="80" spans="1:11" ht="15.6" x14ac:dyDescent="0.3">
      <c r="A80" s="70">
        <v>2015</v>
      </c>
      <c r="B80" s="71" t="s">
        <v>134</v>
      </c>
      <c r="C80" s="126">
        <v>4</v>
      </c>
    </row>
    <row r="81" spans="1:3" ht="15.6" x14ac:dyDescent="0.3">
      <c r="A81" s="70">
        <v>2016</v>
      </c>
      <c r="B81" s="71" t="s">
        <v>134</v>
      </c>
      <c r="C81" s="126">
        <v>3</v>
      </c>
    </row>
    <row r="82" spans="1:3" ht="15.6" x14ac:dyDescent="0.3">
      <c r="A82" s="70">
        <v>2017</v>
      </c>
      <c r="B82" s="71" t="s">
        <v>134</v>
      </c>
      <c r="C82" s="126">
        <v>3</v>
      </c>
    </row>
    <row r="83" spans="1:3" ht="15.6" x14ac:dyDescent="0.3">
      <c r="A83" s="70">
        <v>2018</v>
      </c>
      <c r="B83" s="71" t="s">
        <v>134</v>
      </c>
      <c r="C83" s="126">
        <v>3</v>
      </c>
    </row>
    <row r="84" spans="1:3" ht="15.6" x14ac:dyDescent="0.3">
      <c r="A84" s="70">
        <v>2019</v>
      </c>
      <c r="B84" s="71" t="s">
        <v>134</v>
      </c>
      <c r="C84" s="126">
        <v>3</v>
      </c>
    </row>
    <row r="85" spans="1:3" ht="15.6" x14ac:dyDescent="0.3">
      <c r="A85" s="119">
        <v>2020</v>
      </c>
      <c r="B85" s="71" t="s">
        <v>134</v>
      </c>
      <c r="C85" s="127">
        <v>3</v>
      </c>
    </row>
    <row r="86" spans="1:3" ht="15.6" x14ac:dyDescent="0.3">
      <c r="A86" s="119">
        <v>2021</v>
      </c>
      <c r="B86" s="71" t="s">
        <v>134</v>
      </c>
      <c r="C86" s="127">
        <v>3</v>
      </c>
    </row>
    <row r="87" spans="1:3" ht="15.6" x14ac:dyDescent="0.3">
      <c r="A87" s="119">
        <v>2022</v>
      </c>
      <c r="B87" s="71" t="s">
        <v>134</v>
      </c>
      <c r="C87" s="127">
        <v>3</v>
      </c>
    </row>
    <row r="88" spans="1:3" ht="16.2" thickBot="1" x14ac:dyDescent="0.4">
      <c r="A88" s="60">
        <v>2023</v>
      </c>
      <c r="B88" s="105" t="s">
        <v>134</v>
      </c>
      <c r="C88" s="37">
        <v>3</v>
      </c>
    </row>
    <row r="91" spans="1:3" x14ac:dyDescent="0.3">
      <c r="A91" s="207"/>
      <c r="B91" s="208"/>
      <c r="C91"/>
    </row>
    <row r="92" spans="1:3" x14ac:dyDescent="0.3">
      <c r="A92" s="207"/>
      <c r="B92" s="208"/>
      <c r="C92"/>
    </row>
    <row r="93" spans="1:3" x14ac:dyDescent="0.3">
      <c r="A93" s="14"/>
      <c r="B93" s="11"/>
      <c r="C93" s="11"/>
    </row>
    <row r="94" spans="1:3" x14ac:dyDescent="0.3">
      <c r="A94" s="15"/>
      <c r="B94" s="12"/>
      <c r="C94" s="12"/>
    </row>
    <row r="95" spans="1:3" x14ac:dyDescent="0.3">
      <c r="A95" s="16"/>
      <c r="B95" s="13"/>
      <c r="C95" s="12"/>
    </row>
    <row r="96" spans="1:3" x14ac:dyDescent="0.3">
      <c r="A96" s="15"/>
      <c r="B96" s="12"/>
      <c r="C96" s="12"/>
    </row>
    <row r="97" spans="1:3" x14ac:dyDescent="0.3">
      <c r="A97" s="15"/>
      <c r="B97" s="12"/>
      <c r="C97" s="12"/>
    </row>
    <row r="98" spans="1:3" x14ac:dyDescent="0.3">
      <c r="A98" s="15"/>
      <c r="B98" s="12"/>
      <c r="C98" s="12"/>
    </row>
    <row r="99" spans="1:3" x14ac:dyDescent="0.3">
      <c r="A99" s="15"/>
      <c r="B99" s="12"/>
      <c r="C99" s="12"/>
    </row>
    <row r="100" spans="1:3" x14ac:dyDescent="0.3">
      <c r="A100" s="15"/>
      <c r="B100" s="12"/>
      <c r="C100" s="12"/>
    </row>
    <row r="101" spans="1:3" x14ac:dyDescent="0.3">
      <c r="A101" s="15"/>
      <c r="B101" s="12"/>
      <c r="C101" s="12"/>
    </row>
  </sheetData>
  <mergeCells count="16">
    <mergeCell ref="G6:G7"/>
    <mergeCell ref="G8:G9"/>
    <mergeCell ref="G10:G11"/>
    <mergeCell ref="A91:A92"/>
    <mergeCell ref="B91:B92"/>
    <mergeCell ref="E6:E7"/>
    <mergeCell ref="E8:E9"/>
    <mergeCell ref="E10:E11"/>
    <mergeCell ref="F6:F7"/>
    <mergeCell ref="F8:F9"/>
    <mergeCell ref="F10:F11"/>
    <mergeCell ref="A2:C2"/>
    <mergeCell ref="E4:E5"/>
    <mergeCell ref="F4:F5"/>
    <mergeCell ref="G4:G5"/>
    <mergeCell ref="E2:G2"/>
  </mergeCells>
  <phoneticPr fontId="15" type="noConversion"/>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0FD5-4D2B-4770-A321-B327CE4FA656}">
  <sheetPr>
    <tabColor rgb="FF92D050"/>
  </sheetPr>
  <dimension ref="A1:F25"/>
  <sheetViews>
    <sheetView zoomScaleNormal="100" workbookViewId="0">
      <selection activeCell="G20" sqref="G20"/>
    </sheetView>
  </sheetViews>
  <sheetFormatPr baseColWidth="10" defaultRowHeight="14.4" x14ac:dyDescent="0.3"/>
  <cols>
    <col min="1" max="1" width="34.21875" customWidth="1"/>
    <col min="2" max="2" width="13.88671875" customWidth="1"/>
    <col min="3" max="3" width="17.44140625" customWidth="1"/>
    <col min="4" max="5" width="13.88671875" customWidth="1"/>
  </cols>
  <sheetData>
    <row r="1" spans="1:6" ht="30" customHeight="1" thickBot="1" x14ac:dyDescent="0.35">
      <c r="A1" s="191" t="s">
        <v>137</v>
      </c>
      <c r="B1" s="192"/>
      <c r="C1" s="192"/>
      <c r="D1" s="192"/>
      <c r="E1" s="193"/>
    </row>
    <row r="2" spans="1:6" ht="43.2" x14ac:dyDescent="0.3">
      <c r="A2" s="24" t="s">
        <v>62</v>
      </c>
      <c r="B2" s="25" t="s">
        <v>42</v>
      </c>
      <c r="C2" s="25" t="s">
        <v>77</v>
      </c>
      <c r="D2" s="57" t="s">
        <v>128</v>
      </c>
      <c r="E2" s="26" t="s">
        <v>64</v>
      </c>
    </row>
    <row r="3" spans="1:6" x14ac:dyDescent="0.3">
      <c r="A3" s="62" t="s">
        <v>35</v>
      </c>
      <c r="B3" s="48">
        <v>2015</v>
      </c>
      <c r="C3" s="85">
        <v>3387</v>
      </c>
      <c r="D3" s="49"/>
      <c r="E3" s="83"/>
    </row>
    <row r="4" spans="1:6" x14ac:dyDescent="0.3">
      <c r="A4" s="52" t="s">
        <v>114</v>
      </c>
      <c r="B4" s="48">
        <v>2015</v>
      </c>
      <c r="C4" s="85">
        <v>55237</v>
      </c>
      <c r="D4" s="49"/>
      <c r="E4" s="51"/>
    </row>
    <row r="5" spans="1:6" x14ac:dyDescent="0.3">
      <c r="A5" s="52" t="s">
        <v>36</v>
      </c>
      <c r="B5" s="48">
        <v>2015</v>
      </c>
      <c r="C5" s="32">
        <v>61599</v>
      </c>
      <c r="D5" s="49"/>
      <c r="E5" s="51"/>
    </row>
    <row r="6" spans="1:6" x14ac:dyDescent="0.3">
      <c r="A6" s="52" t="s">
        <v>37</v>
      </c>
      <c r="B6" s="48">
        <v>2015</v>
      </c>
      <c r="C6" s="32">
        <v>32886</v>
      </c>
      <c r="D6" s="49"/>
      <c r="E6" s="51"/>
    </row>
    <row r="7" spans="1:6" x14ac:dyDescent="0.3">
      <c r="A7" s="52" t="s">
        <v>41</v>
      </c>
      <c r="B7" s="48">
        <v>2015</v>
      </c>
      <c r="C7" s="32">
        <v>65304</v>
      </c>
      <c r="D7" s="49"/>
      <c r="E7" s="51"/>
    </row>
    <row r="8" spans="1:6" x14ac:dyDescent="0.3">
      <c r="A8" s="62" t="s">
        <v>35</v>
      </c>
      <c r="B8" s="48" t="s">
        <v>124</v>
      </c>
      <c r="C8" s="85">
        <v>3841</v>
      </c>
      <c r="D8" s="50">
        <f>(C8-C3)/C3</f>
        <v>0.13404192500738116</v>
      </c>
      <c r="E8" s="53">
        <f>C8/(SUM($C$8:$C$12))</f>
        <v>1.8865237080185854E-2</v>
      </c>
    </row>
    <row r="9" spans="1:6" x14ac:dyDescent="0.3">
      <c r="A9" s="52" t="s">
        <v>114</v>
      </c>
      <c r="B9" s="48" t="s">
        <v>124</v>
      </c>
      <c r="C9" s="85">
        <v>53252</v>
      </c>
      <c r="D9" s="50">
        <f t="shared" ref="D9:D12" si="0">(C9-C4)/C4</f>
        <v>-3.593605735286131E-2</v>
      </c>
      <c r="E9" s="53">
        <f t="shared" ref="E9:E12" si="1">C9/(SUM($C$8:$C$12))</f>
        <v>0.26154949361990548</v>
      </c>
    </row>
    <row r="10" spans="1:6" x14ac:dyDescent="0.3">
      <c r="A10" s="52" t="s">
        <v>36</v>
      </c>
      <c r="B10" s="48" t="s">
        <v>124</v>
      </c>
      <c r="C10" s="85">
        <v>54659</v>
      </c>
      <c r="D10" s="50">
        <f t="shared" si="0"/>
        <v>-0.11266416662608159</v>
      </c>
      <c r="E10" s="53">
        <f t="shared" si="1"/>
        <v>0.26846003477372521</v>
      </c>
    </row>
    <row r="11" spans="1:6" x14ac:dyDescent="0.3">
      <c r="A11" s="52" t="s">
        <v>37</v>
      </c>
      <c r="B11" s="48" t="s">
        <v>124</v>
      </c>
      <c r="C11" s="85">
        <v>30598</v>
      </c>
      <c r="D11" s="50">
        <f t="shared" si="0"/>
        <v>-6.9573678769081063E-2</v>
      </c>
      <c r="E11" s="53">
        <f t="shared" si="1"/>
        <v>0.15028339603736701</v>
      </c>
    </row>
    <row r="12" spans="1:6" ht="15" thickBot="1" x14ac:dyDescent="0.35">
      <c r="A12" s="54" t="s">
        <v>41</v>
      </c>
      <c r="B12" s="55" t="s">
        <v>124</v>
      </c>
      <c r="C12" s="86">
        <v>61252</v>
      </c>
      <c r="D12" s="58">
        <f t="shared" si="0"/>
        <v>-6.2048266568663482E-2</v>
      </c>
      <c r="E12" s="56">
        <f t="shared" si="1"/>
        <v>0.3008418384888164</v>
      </c>
      <c r="F12" s="90"/>
    </row>
    <row r="13" spans="1:6" ht="15" thickBot="1" x14ac:dyDescent="0.35">
      <c r="C13" s="2"/>
    </row>
    <row r="14" spans="1:6" ht="28.05" customHeight="1" thickBot="1" x14ac:dyDescent="0.35">
      <c r="A14" s="191" t="s">
        <v>55</v>
      </c>
      <c r="B14" s="192"/>
      <c r="C14" s="192"/>
      <c r="D14" s="193"/>
    </row>
    <row r="15" spans="1:6" ht="42.6" x14ac:dyDescent="0.3">
      <c r="A15" s="24" t="s">
        <v>42</v>
      </c>
      <c r="B15" s="25" t="s">
        <v>53</v>
      </c>
      <c r="C15" s="25" t="s">
        <v>107</v>
      </c>
      <c r="D15" s="61" t="s">
        <v>123</v>
      </c>
    </row>
    <row r="16" spans="1:6" x14ac:dyDescent="0.3">
      <c r="A16" s="59">
        <v>2015</v>
      </c>
      <c r="B16" s="85">
        <v>7877698</v>
      </c>
      <c r="C16" s="120">
        <f>SUM(C3:C7)*1000/B16</f>
        <v>27.725485287707144</v>
      </c>
      <c r="D16" s="51"/>
    </row>
    <row r="17" spans="1:4" ht="15" thickBot="1" x14ac:dyDescent="0.35">
      <c r="A17" s="60" t="s">
        <v>124</v>
      </c>
      <c r="B17" s="86">
        <v>8195542</v>
      </c>
      <c r="C17" s="120">
        <f>SUM(C8:C12)*1000/B17</f>
        <v>24.843018314102959</v>
      </c>
      <c r="D17" s="84">
        <f>(C17-C16)/C16</f>
        <v>-0.10396452735426802</v>
      </c>
    </row>
    <row r="18" spans="1:4" ht="15" thickBot="1" x14ac:dyDescent="0.35">
      <c r="C18" s="2"/>
    </row>
    <row r="19" spans="1:4" ht="28.05" customHeight="1" thickBot="1" x14ac:dyDescent="0.35">
      <c r="A19" s="191" t="s">
        <v>138</v>
      </c>
      <c r="B19" s="192"/>
      <c r="C19" s="192"/>
      <c r="D19" s="193"/>
    </row>
    <row r="20" spans="1:4" ht="43.2" x14ac:dyDescent="0.3">
      <c r="A20" s="24" t="s">
        <v>65</v>
      </c>
      <c r="B20" s="25" t="s">
        <v>42</v>
      </c>
      <c r="C20" s="25" t="s">
        <v>76</v>
      </c>
      <c r="D20" s="61" t="s">
        <v>66</v>
      </c>
    </row>
    <row r="21" spans="1:4" x14ac:dyDescent="0.3">
      <c r="A21" s="62" t="s">
        <v>49</v>
      </c>
      <c r="B21" s="48" t="s">
        <v>124</v>
      </c>
      <c r="C21" s="85">
        <v>60360</v>
      </c>
      <c r="D21" s="130">
        <f>(C21/SUM(C21:C23))</f>
        <v>0.2964592859633699</v>
      </c>
    </row>
    <row r="22" spans="1:4" x14ac:dyDescent="0.3">
      <c r="A22" s="62" t="s">
        <v>48</v>
      </c>
      <c r="B22" s="48" t="s">
        <v>124</v>
      </c>
      <c r="C22" s="85">
        <v>118429</v>
      </c>
      <c r="D22" s="130">
        <f>(C22/SUM(C21:C23))</f>
        <v>0.58166628193101277</v>
      </c>
    </row>
    <row r="23" spans="1:4" ht="15" thickBot="1" x14ac:dyDescent="0.35">
      <c r="A23" s="63" t="s">
        <v>47</v>
      </c>
      <c r="B23" s="55" t="s">
        <v>124</v>
      </c>
      <c r="C23" s="86">
        <v>24814</v>
      </c>
      <c r="D23" s="131">
        <f>(C23/SUM(C21:C23))</f>
        <v>0.1218744321056173</v>
      </c>
    </row>
    <row r="25" spans="1:4" x14ac:dyDescent="0.3">
      <c r="A25" t="s">
        <v>67</v>
      </c>
    </row>
  </sheetData>
  <mergeCells count="3">
    <mergeCell ref="A19:D19"/>
    <mergeCell ref="A1:E1"/>
    <mergeCell ref="A14:D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02FB-66CD-4B35-B668-933ABBA27880}">
  <sheetPr>
    <tabColor rgb="FF92D050"/>
  </sheetPr>
  <dimension ref="A1:N47"/>
  <sheetViews>
    <sheetView tabSelected="1" zoomScaleNormal="100" workbookViewId="0">
      <selection activeCell="C26" sqref="C26"/>
    </sheetView>
  </sheetViews>
  <sheetFormatPr baseColWidth="10" defaultColWidth="11.5546875" defaultRowHeight="14.4" x14ac:dyDescent="0.3"/>
  <cols>
    <col min="1" max="1" width="16.33203125" customWidth="1"/>
    <col min="2" max="2" width="31.21875" customWidth="1"/>
    <col min="3" max="3" width="16.44140625" customWidth="1"/>
    <col min="4" max="4" width="15.5546875" customWidth="1"/>
    <col min="8" max="8" width="34.77734375" customWidth="1"/>
    <col min="9" max="9" width="15.5546875" customWidth="1"/>
    <col min="10" max="10" width="18.33203125" customWidth="1"/>
    <col min="13" max="13" width="11.88671875" bestFit="1" customWidth="1"/>
  </cols>
  <sheetData>
    <row r="1" spans="1:14" ht="37.950000000000003" customHeight="1" thickBot="1" x14ac:dyDescent="0.35">
      <c r="A1" s="220" t="s">
        <v>140</v>
      </c>
      <c r="B1" s="203"/>
      <c r="C1" s="203"/>
      <c r="D1" s="204"/>
      <c r="G1" s="197" t="s">
        <v>141</v>
      </c>
      <c r="H1" s="198"/>
      <c r="I1" s="198"/>
      <c r="J1" s="199"/>
    </row>
    <row r="2" spans="1:14" ht="43.2" x14ac:dyDescent="0.3">
      <c r="A2" s="24" t="s">
        <v>42</v>
      </c>
      <c r="B2" s="25" t="s">
        <v>78</v>
      </c>
      <c r="C2" s="25" t="s">
        <v>87</v>
      </c>
      <c r="D2" s="61" t="s">
        <v>187</v>
      </c>
      <c r="F2" s="19"/>
      <c r="G2" s="24" t="s">
        <v>42</v>
      </c>
      <c r="H2" s="25" t="s">
        <v>78</v>
      </c>
      <c r="I2" s="25" t="s">
        <v>87</v>
      </c>
      <c r="J2" s="61" t="s">
        <v>88</v>
      </c>
    </row>
    <row r="3" spans="1:14" x14ac:dyDescent="0.3">
      <c r="A3" s="70">
        <v>2015</v>
      </c>
      <c r="B3" s="71" t="s">
        <v>79</v>
      </c>
      <c r="C3" s="85">
        <v>282</v>
      </c>
      <c r="D3" s="51"/>
      <c r="E3" s="30"/>
      <c r="F3" s="19"/>
      <c r="G3" s="70">
        <v>2023</v>
      </c>
      <c r="H3" s="71" t="s">
        <v>82</v>
      </c>
      <c r="I3" s="85">
        <f>C14</f>
        <v>22717</v>
      </c>
      <c r="J3" s="67">
        <f>I3/I$18</f>
        <v>0.46649690946054173</v>
      </c>
      <c r="K3" s="17"/>
    </row>
    <row r="4" spans="1:14" x14ac:dyDescent="0.3">
      <c r="A4" s="70">
        <v>2015</v>
      </c>
      <c r="B4" s="71" t="s">
        <v>80</v>
      </c>
      <c r="C4" s="85">
        <v>13482</v>
      </c>
      <c r="D4" s="51"/>
      <c r="E4" s="30"/>
      <c r="F4" s="19"/>
      <c r="G4" s="70">
        <v>2023</v>
      </c>
      <c r="H4" s="71" t="s">
        <v>80</v>
      </c>
      <c r="I4" s="85">
        <f>C12</f>
        <v>14240</v>
      </c>
      <c r="J4" s="67">
        <f t="shared" ref="J4:J10" si="0">I4/I$18</f>
        <v>0.29242047764749368</v>
      </c>
      <c r="K4" s="17"/>
    </row>
    <row r="5" spans="1:14" x14ac:dyDescent="0.3">
      <c r="A5" s="70">
        <v>2015</v>
      </c>
      <c r="B5" s="71" t="s">
        <v>81</v>
      </c>
      <c r="C5" s="85">
        <v>869</v>
      </c>
      <c r="D5" s="51"/>
      <c r="E5" s="30"/>
      <c r="F5" s="19"/>
      <c r="G5" s="70">
        <v>2023</v>
      </c>
      <c r="H5" s="71" t="s">
        <v>83</v>
      </c>
      <c r="I5" s="85">
        <f>C15</f>
        <v>4982</v>
      </c>
      <c r="J5" s="67">
        <f t="shared" si="0"/>
        <v>0.10230609688481837</v>
      </c>
      <c r="K5" s="17"/>
    </row>
    <row r="6" spans="1:14" x14ac:dyDescent="0.3">
      <c r="A6" s="70">
        <v>2015</v>
      </c>
      <c r="B6" s="71" t="s">
        <v>82</v>
      </c>
      <c r="C6" s="85">
        <v>21964.224272399999</v>
      </c>
      <c r="D6" s="51"/>
      <c r="E6" s="30"/>
      <c r="F6" s="19"/>
      <c r="G6" s="70">
        <v>2023</v>
      </c>
      <c r="H6" s="71" t="s">
        <v>84</v>
      </c>
      <c r="I6" s="85">
        <f>C16</f>
        <v>2295</v>
      </c>
      <c r="J6" s="67">
        <f t="shared" si="0"/>
        <v>4.7128159845575703E-2</v>
      </c>
      <c r="K6" s="17"/>
    </row>
    <row r="7" spans="1:14" x14ac:dyDescent="0.3">
      <c r="A7" s="70">
        <v>2015</v>
      </c>
      <c r="B7" s="71" t="s">
        <v>83</v>
      </c>
      <c r="C7" s="85">
        <v>2007</v>
      </c>
      <c r="D7" s="51"/>
      <c r="E7" s="30"/>
      <c r="F7" s="19"/>
      <c r="G7" s="70">
        <v>2023</v>
      </c>
      <c r="H7" s="71" t="s">
        <v>81</v>
      </c>
      <c r="I7" s="85">
        <f>C13</f>
        <v>1481</v>
      </c>
      <c r="J7" s="67">
        <f t="shared" si="0"/>
        <v>3.041255108117543E-2</v>
      </c>
      <c r="K7" s="17"/>
    </row>
    <row r="8" spans="1:14" ht="15" thickBot="1" x14ac:dyDescent="0.35">
      <c r="A8" s="70">
        <v>2015</v>
      </c>
      <c r="B8" s="71" t="s">
        <v>84</v>
      </c>
      <c r="C8" s="85">
        <v>784</v>
      </c>
      <c r="D8" s="51"/>
      <c r="E8" s="30"/>
      <c r="F8" s="19"/>
      <c r="G8" s="70">
        <v>2023</v>
      </c>
      <c r="H8" s="71" t="s">
        <v>86</v>
      </c>
      <c r="I8" s="86">
        <f>C18</f>
        <v>1809</v>
      </c>
      <c r="J8" s="67">
        <f t="shared" si="0"/>
        <v>3.7148078937100849E-2</v>
      </c>
      <c r="K8" s="17"/>
      <c r="L8" s="90"/>
    </row>
    <row r="9" spans="1:14" x14ac:dyDescent="0.3">
      <c r="A9" s="70">
        <v>2015</v>
      </c>
      <c r="B9" s="71" t="s">
        <v>85</v>
      </c>
      <c r="C9" s="85">
        <v>220</v>
      </c>
      <c r="D9" s="51"/>
      <c r="E9" s="30"/>
      <c r="F9" s="19"/>
      <c r="G9" s="70">
        <v>2023</v>
      </c>
      <c r="H9" s="71" t="s">
        <v>79</v>
      </c>
      <c r="I9" s="85">
        <f>C11</f>
        <v>931</v>
      </c>
      <c r="J9" s="67">
        <f t="shared" si="0"/>
        <v>1.9118220834959031E-2</v>
      </c>
      <c r="K9" s="17"/>
      <c r="M9" s="129"/>
    </row>
    <row r="10" spans="1:14" ht="15" thickBot="1" x14ac:dyDescent="0.35">
      <c r="A10" s="70">
        <v>2015</v>
      </c>
      <c r="B10" s="71" t="s">
        <v>86</v>
      </c>
      <c r="C10" s="85">
        <v>895</v>
      </c>
      <c r="D10" s="51"/>
      <c r="E10" s="30"/>
      <c r="G10" s="81">
        <v>2023</v>
      </c>
      <c r="H10" s="82" t="s">
        <v>85</v>
      </c>
      <c r="I10" s="86">
        <f>C17</f>
        <v>242</v>
      </c>
      <c r="J10" s="160">
        <f t="shared" si="0"/>
        <v>4.9695053083352158E-3</v>
      </c>
      <c r="K10" s="17"/>
    </row>
    <row r="11" spans="1:14" ht="15" thickBot="1" x14ac:dyDescent="0.35">
      <c r="A11" s="70">
        <v>2023</v>
      </c>
      <c r="B11" s="71" t="s">
        <v>79</v>
      </c>
      <c r="C11" s="85">
        <v>931</v>
      </c>
      <c r="D11" s="91">
        <f t="shared" ref="D11:D17" si="1">(C11-C3)/C3</f>
        <v>2.3014184397163122</v>
      </c>
      <c r="E11" s="30"/>
    </row>
    <row r="12" spans="1:14" x14ac:dyDescent="0.3">
      <c r="A12" s="70">
        <v>2023</v>
      </c>
      <c r="B12" s="71" t="s">
        <v>80</v>
      </c>
      <c r="C12" s="85">
        <v>14240</v>
      </c>
      <c r="D12" s="91">
        <f t="shared" si="1"/>
        <v>5.6223112297878651E-2</v>
      </c>
      <c r="E12" s="30"/>
      <c r="G12" s="197" t="s">
        <v>51</v>
      </c>
      <c r="H12" s="198"/>
      <c r="I12" s="198"/>
      <c r="J12" s="199"/>
    </row>
    <row r="13" spans="1:14" ht="14.55" customHeight="1" thickBot="1" x14ac:dyDescent="0.35">
      <c r="A13" s="70">
        <v>2023</v>
      </c>
      <c r="B13" s="71" t="s">
        <v>81</v>
      </c>
      <c r="C13" s="85">
        <v>1481</v>
      </c>
      <c r="D13" s="91">
        <f t="shared" si="1"/>
        <v>0.70425776754890679</v>
      </c>
      <c r="E13" s="30"/>
      <c r="G13" s="221"/>
      <c r="H13" s="222"/>
      <c r="I13" s="222"/>
      <c r="J13" s="223"/>
      <c r="K13" s="5"/>
      <c r="L13" s="5"/>
      <c r="M13" s="5"/>
      <c r="N13" s="5"/>
    </row>
    <row r="14" spans="1:14" ht="15" customHeight="1" x14ac:dyDescent="0.3">
      <c r="A14" s="70">
        <v>2023</v>
      </c>
      <c r="B14" s="71" t="s">
        <v>82</v>
      </c>
      <c r="C14" s="85">
        <v>22717</v>
      </c>
      <c r="D14" s="91">
        <f t="shared" si="1"/>
        <v>3.4272811926525933E-2</v>
      </c>
      <c r="E14" s="30"/>
      <c r="G14" s="211" t="s">
        <v>42</v>
      </c>
      <c r="H14" s="213" t="s">
        <v>78</v>
      </c>
      <c r="I14" s="215" t="s">
        <v>87</v>
      </c>
      <c r="J14" s="217" t="s">
        <v>89</v>
      </c>
      <c r="K14" s="5"/>
      <c r="L14" s="5"/>
      <c r="M14" s="5"/>
      <c r="N14" s="5"/>
    </row>
    <row r="15" spans="1:14" x14ac:dyDescent="0.3">
      <c r="A15" s="70">
        <v>2023</v>
      </c>
      <c r="B15" s="71" t="s">
        <v>83</v>
      </c>
      <c r="C15" s="85">
        <v>4982</v>
      </c>
      <c r="D15" s="91">
        <f t="shared" si="1"/>
        <v>1.4823119083208769</v>
      </c>
      <c r="E15" s="30"/>
      <c r="G15" s="212"/>
      <c r="H15" s="214"/>
      <c r="I15" s="216"/>
      <c r="J15" s="218"/>
      <c r="K15" s="219"/>
      <c r="L15" s="5"/>
      <c r="M15" s="128"/>
      <c r="N15" s="5"/>
    </row>
    <row r="16" spans="1:14" x14ac:dyDescent="0.3">
      <c r="A16" s="70">
        <v>2023</v>
      </c>
      <c r="B16" s="71" t="s">
        <v>84</v>
      </c>
      <c r="C16" s="85">
        <v>2295</v>
      </c>
      <c r="D16" s="91">
        <f t="shared" si="1"/>
        <v>1.927295918367347</v>
      </c>
      <c r="E16" s="30"/>
      <c r="G16" s="212"/>
      <c r="H16" s="214"/>
      <c r="I16" s="216"/>
      <c r="J16" s="218"/>
      <c r="K16" s="219"/>
      <c r="L16" s="5"/>
      <c r="M16" s="5"/>
      <c r="N16" s="5"/>
    </row>
    <row r="17" spans="1:14" x14ac:dyDescent="0.3">
      <c r="A17" s="70">
        <v>2023</v>
      </c>
      <c r="B17" s="71" t="s">
        <v>85</v>
      </c>
      <c r="C17" s="85">
        <v>242</v>
      </c>
      <c r="D17" s="91">
        <f t="shared" si="1"/>
        <v>0.1</v>
      </c>
      <c r="E17" s="30"/>
      <c r="G17" s="70">
        <v>2023</v>
      </c>
      <c r="H17" s="93" t="s">
        <v>90</v>
      </c>
      <c r="I17" s="89">
        <v>97467</v>
      </c>
      <c r="J17" s="95">
        <f>I17/I19</f>
        <v>0.66683314632878132</v>
      </c>
      <c r="K17" s="6"/>
      <c r="L17" s="6"/>
      <c r="M17" s="5"/>
      <c r="N17" s="5"/>
    </row>
    <row r="18" spans="1:14" ht="15" thickBot="1" x14ac:dyDescent="0.35">
      <c r="A18" s="81">
        <v>2023</v>
      </c>
      <c r="B18" s="82" t="s">
        <v>86</v>
      </c>
      <c r="C18" s="86">
        <v>1809</v>
      </c>
      <c r="D18" s="92">
        <f>(C18-C10)/C10</f>
        <v>1.0212290502793295</v>
      </c>
      <c r="E18" s="30"/>
      <c r="G18" s="70">
        <v>2023</v>
      </c>
      <c r="H18" s="93" t="s">
        <v>91</v>
      </c>
      <c r="I18" s="89">
        <f>SUM(I3:I10)</f>
        <v>48697</v>
      </c>
      <c r="J18" s="95">
        <f>I18/(I17+I18)</f>
        <v>0.33316685367121862</v>
      </c>
      <c r="K18" s="6"/>
    </row>
    <row r="19" spans="1:14" ht="15" thickBot="1" x14ac:dyDescent="0.35">
      <c r="D19" s="18"/>
      <c r="G19" s="81">
        <v>2023</v>
      </c>
      <c r="H19" s="94" t="s">
        <v>92</v>
      </c>
      <c r="I19" s="88">
        <f>SUM(I17:I18)</f>
        <v>146164</v>
      </c>
      <c r="J19" s="37"/>
      <c r="K19" s="5"/>
    </row>
    <row r="20" spans="1:14" ht="15" thickBot="1" x14ac:dyDescent="0.35">
      <c r="C20" s="90"/>
      <c r="D20" s="18"/>
      <c r="G20" s="5"/>
      <c r="H20" s="5"/>
      <c r="I20" s="5"/>
      <c r="J20" s="5"/>
      <c r="K20" s="5"/>
    </row>
    <row r="21" spans="1:14" ht="28.95" customHeight="1" thickBot="1" x14ac:dyDescent="0.35">
      <c r="D21" s="18"/>
      <c r="G21" s="197" t="s">
        <v>52</v>
      </c>
      <c r="H21" s="198"/>
      <c r="I21" s="198"/>
      <c r="J21" s="199"/>
      <c r="K21" s="5"/>
    </row>
    <row r="22" spans="1:14" x14ac:dyDescent="0.3">
      <c r="D22" s="18"/>
      <c r="G22" s="211" t="s">
        <v>42</v>
      </c>
      <c r="H22" s="213" t="s">
        <v>78</v>
      </c>
      <c r="I22" s="215" t="s">
        <v>93</v>
      </c>
      <c r="J22" s="217" t="s">
        <v>94</v>
      </c>
      <c r="K22" s="5"/>
    </row>
    <row r="23" spans="1:14" x14ac:dyDescent="0.3">
      <c r="D23" s="18"/>
      <c r="G23" s="212"/>
      <c r="H23" s="214"/>
      <c r="I23" s="216"/>
      <c r="J23" s="218"/>
    </row>
    <row r="24" spans="1:14" x14ac:dyDescent="0.3">
      <c r="D24" s="18"/>
      <c r="G24" s="212"/>
      <c r="H24" s="214"/>
      <c r="I24" s="216"/>
      <c r="J24" s="218"/>
    </row>
    <row r="25" spans="1:14" x14ac:dyDescent="0.3">
      <c r="D25" s="18"/>
      <c r="G25" s="70">
        <v>2023</v>
      </c>
      <c r="H25" s="71" t="s">
        <v>115</v>
      </c>
      <c r="I25" s="89">
        <v>203602</v>
      </c>
      <c r="J25" s="72"/>
    </row>
    <row r="26" spans="1:14" ht="15" thickBot="1" x14ac:dyDescent="0.35">
      <c r="D26" s="18"/>
      <c r="G26" s="81">
        <v>2023</v>
      </c>
      <c r="H26" s="82" t="s">
        <v>50</v>
      </c>
      <c r="I26" s="132">
        <f>I18</f>
        <v>48697</v>
      </c>
      <c r="J26" s="69">
        <f>I26/I25</f>
        <v>0.23917741476016935</v>
      </c>
    </row>
    <row r="27" spans="1:14" x14ac:dyDescent="0.3">
      <c r="D27" s="18"/>
      <c r="G27" s="5"/>
      <c r="H27" s="5"/>
      <c r="I27" s="6"/>
      <c r="J27" s="5"/>
    </row>
    <row r="28" spans="1:14" x14ac:dyDescent="0.3">
      <c r="D28" s="18"/>
      <c r="G28" s="5"/>
      <c r="H28" s="5"/>
      <c r="I28" s="5"/>
      <c r="J28" s="5"/>
    </row>
    <row r="29" spans="1:14" x14ac:dyDescent="0.3">
      <c r="D29" s="18"/>
    </row>
    <row r="30" spans="1:14" x14ac:dyDescent="0.3">
      <c r="D30" s="18"/>
    </row>
    <row r="31" spans="1:14" x14ac:dyDescent="0.3">
      <c r="D31" s="18"/>
    </row>
    <row r="32" spans="1:14" x14ac:dyDescent="0.3">
      <c r="D32" s="18"/>
    </row>
    <row r="33" spans="4:10" x14ac:dyDescent="0.3">
      <c r="D33" s="18"/>
    </row>
    <row r="34" spans="4:10" x14ac:dyDescent="0.3">
      <c r="D34" s="18"/>
      <c r="H34" s="4"/>
    </row>
    <row r="35" spans="4:10" x14ac:dyDescent="0.3">
      <c r="H35" s="23"/>
      <c r="I35" s="6"/>
    </row>
    <row r="36" spans="4:10" x14ac:dyDescent="0.3">
      <c r="H36" s="23"/>
    </row>
    <row r="37" spans="4:10" x14ac:dyDescent="0.3">
      <c r="H37" s="23"/>
    </row>
    <row r="39" spans="4:10" ht="15" thickBot="1" x14ac:dyDescent="0.35">
      <c r="I39" s="21"/>
      <c r="J39" s="22"/>
    </row>
    <row r="40" spans="4:10" ht="15" thickBot="1" x14ac:dyDescent="0.35">
      <c r="I40" s="21"/>
      <c r="J40" s="22"/>
    </row>
    <row r="41" spans="4:10" ht="15" thickBot="1" x14ac:dyDescent="0.35">
      <c r="I41" s="21"/>
      <c r="J41" s="22"/>
    </row>
    <row r="42" spans="4:10" ht="15" thickBot="1" x14ac:dyDescent="0.35">
      <c r="I42" s="21"/>
      <c r="J42" s="22"/>
    </row>
    <row r="43" spans="4:10" ht="15" thickBot="1" x14ac:dyDescent="0.35">
      <c r="I43" s="21"/>
      <c r="J43" s="22"/>
    </row>
    <row r="44" spans="4:10" ht="15" thickBot="1" x14ac:dyDescent="0.35">
      <c r="I44" s="21"/>
      <c r="J44" s="22"/>
    </row>
    <row r="45" spans="4:10" ht="15" thickBot="1" x14ac:dyDescent="0.35">
      <c r="I45" s="21"/>
      <c r="J45" s="22"/>
    </row>
    <row r="46" spans="4:10" ht="15" thickBot="1" x14ac:dyDescent="0.35">
      <c r="I46" s="21"/>
      <c r="J46" s="22"/>
    </row>
    <row r="47" spans="4:10" ht="15" thickBot="1" x14ac:dyDescent="0.35">
      <c r="I47" s="21"/>
      <c r="J47" s="22"/>
    </row>
  </sheetData>
  <mergeCells count="13">
    <mergeCell ref="A1:D1"/>
    <mergeCell ref="G1:J1"/>
    <mergeCell ref="G12:J13"/>
    <mergeCell ref="G14:G16"/>
    <mergeCell ref="H14:H16"/>
    <mergeCell ref="I14:I16"/>
    <mergeCell ref="J14:J16"/>
    <mergeCell ref="G22:G24"/>
    <mergeCell ref="H22:H24"/>
    <mergeCell ref="I22:I24"/>
    <mergeCell ref="J22:J24"/>
    <mergeCell ref="K15:K16"/>
    <mergeCell ref="G21:J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Synthèse 2023</vt:lpstr>
      <vt:lpstr>climat</vt:lpstr>
      <vt:lpstr>Emissions de GES</vt:lpstr>
      <vt:lpstr>Puits de carbone</vt:lpstr>
      <vt:lpstr>Emissions de polluants</vt:lpstr>
      <vt:lpstr>air</vt:lpstr>
      <vt:lpstr>Consommation d'énergie</vt:lpstr>
      <vt:lpstr>Prod EnR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Patrice Ravaud</cp:lastModifiedBy>
  <dcterms:created xsi:type="dcterms:W3CDTF">2021-08-23T12:32:03Z</dcterms:created>
  <dcterms:modified xsi:type="dcterms:W3CDTF">2025-02-04T13:54:09Z</dcterms:modified>
</cp:coreProperties>
</file>