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ravaud\Wimi Drive auraee\Pôle_Perf\Obs_CAE_Interne_AURAEE\1_Appui politiques publiques et schemas\Synthèse 2022\Données\"/>
    </mc:Choice>
  </mc:AlternateContent>
  <xr:revisionPtr revIDLastSave="0" documentId="13_ncr:1_{FB16686C-0937-4844-AAC9-B48060655608}" xr6:coauthVersionLast="47" xr6:coauthVersionMax="47" xr10:uidLastSave="{00000000-0000-0000-0000-000000000000}"/>
  <bookViews>
    <workbookView xWindow="-108" yWindow="-108" windowWidth="23256" windowHeight="12576" activeTab="2" xr2:uid="{9E4DB450-6EB9-4258-8C42-109055F44CBB}"/>
  </bookViews>
  <sheets>
    <sheet name="Synthèse 2022" sheetId="6" r:id="rId1"/>
    <sheet name="climat" sheetId="1" r:id="rId2"/>
    <sheet name="Emissions de GES" sheetId="7" r:id="rId3"/>
    <sheet name="Puits de carbone" sheetId="8" r:id="rId4"/>
    <sheet name="Emissions de polluants" sheetId="5" r:id="rId5"/>
    <sheet name="air" sheetId="2" r:id="rId6"/>
    <sheet name="Consommation d'énergie" sheetId="3" r:id="rId7"/>
    <sheet name="Prod EnR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3" i="7"/>
  <c r="D22" i="7"/>
  <c r="D21" i="7"/>
  <c r="J26" i="4"/>
  <c r="G37" i="1"/>
  <c r="C16" i="1" l="1"/>
  <c r="J3" i="4"/>
  <c r="I14" i="5"/>
  <c r="I12" i="5"/>
  <c r="I10" i="5"/>
  <c r="I8" i="5"/>
  <c r="I6" i="5"/>
  <c r="I13" i="5"/>
  <c r="I11" i="5"/>
  <c r="I9" i="5"/>
  <c r="I7" i="5"/>
  <c r="I5" i="5"/>
  <c r="I4" i="5"/>
  <c r="I3" i="5"/>
  <c r="D13" i="5"/>
  <c r="D12" i="5"/>
  <c r="D11" i="5"/>
  <c r="D10" i="5"/>
  <c r="D18" i="5"/>
  <c r="I19" i="4" l="1"/>
  <c r="J17" i="4" s="1"/>
  <c r="J4" i="4"/>
  <c r="J5" i="4"/>
  <c r="J8" i="4"/>
  <c r="J6" i="4"/>
  <c r="J7" i="4"/>
  <c r="J9" i="4"/>
  <c r="J10" i="4"/>
  <c r="D11" i="4"/>
  <c r="D12" i="4"/>
  <c r="D13" i="4"/>
  <c r="D14" i="4"/>
  <c r="D15" i="4"/>
  <c r="D16" i="4"/>
  <c r="D17" i="4"/>
  <c r="D18" i="4"/>
  <c r="D17" i="3" l="1"/>
  <c r="D17" i="7"/>
  <c r="D9" i="3" l="1"/>
  <c r="D10" i="3"/>
  <c r="D11" i="3"/>
  <c r="D12" i="3"/>
  <c r="D8" i="3"/>
  <c r="E9" i="3"/>
  <c r="E10" i="3"/>
  <c r="E11" i="3"/>
  <c r="E12" i="3"/>
  <c r="E8" i="3"/>
  <c r="D39" i="5"/>
  <c r="D40" i="5"/>
  <c r="D41" i="5"/>
  <c r="D38" i="5"/>
  <c r="D35" i="5"/>
  <c r="D36" i="5"/>
  <c r="D37" i="5"/>
  <c r="D34" i="5"/>
  <c r="D31" i="5"/>
  <c r="D32" i="5"/>
  <c r="D33" i="5"/>
  <c r="D30" i="5"/>
  <c r="D27" i="5"/>
  <c r="D28" i="5"/>
  <c r="D29" i="5"/>
  <c r="D26" i="5"/>
  <c r="D23" i="5"/>
  <c r="D24" i="5"/>
  <c r="D25" i="5"/>
  <c r="D22" i="5"/>
  <c r="D19" i="5"/>
  <c r="D20" i="5"/>
  <c r="D21" i="5"/>
  <c r="D14" i="5"/>
  <c r="D9" i="5"/>
  <c r="D9" i="7"/>
  <c r="D10" i="7"/>
  <c r="D11" i="7"/>
  <c r="D12" i="7"/>
  <c r="D8" i="7"/>
  <c r="E9" i="7"/>
  <c r="E10" i="7"/>
  <c r="E11" i="7"/>
  <c r="E12" i="7"/>
  <c r="E8" i="7"/>
  <c r="J18" i="4" l="1"/>
</calcChain>
</file>

<file path=xl/sharedStrings.xml><?xml version="1.0" encoding="utf-8"?>
<sst xmlns="http://schemas.openxmlformats.org/spreadsheetml/2006/main" count="603" uniqueCount="178">
  <si>
    <t>Ambérieu-en-Bugey</t>
  </si>
  <si>
    <t>Aubenas</t>
  </si>
  <si>
    <t>Clermont-Ferrand</t>
  </si>
  <si>
    <t>Cran-Gevrier</t>
  </si>
  <si>
    <t>Lyon-Bron</t>
  </si>
  <si>
    <t>Monestier-de-Clermont</t>
  </si>
  <si>
    <t xml:space="preserve">Montélimar </t>
  </si>
  <si>
    <t>Saint-Etienne-Bouthéon</t>
  </si>
  <si>
    <t>Saint-Flour</t>
  </si>
  <si>
    <t>Saugues</t>
  </si>
  <si>
    <t>Vichy-Charmeil</t>
  </si>
  <si>
    <t>station</t>
  </si>
  <si>
    <t>01</t>
  </si>
  <si>
    <t>07</t>
  </si>
  <si>
    <t>38</t>
  </si>
  <si>
    <t>69</t>
  </si>
  <si>
    <t>26</t>
  </si>
  <si>
    <t>42</t>
  </si>
  <si>
    <t>73</t>
  </si>
  <si>
    <t>74</t>
  </si>
  <si>
    <t>43</t>
  </si>
  <si>
    <t>15</t>
  </si>
  <si>
    <t>03</t>
  </si>
  <si>
    <t>Région</t>
  </si>
  <si>
    <t>Aurillac</t>
  </si>
  <si>
    <t>Thônes</t>
  </si>
  <si>
    <t>Évolution</t>
  </si>
  <si>
    <t>Station</t>
  </si>
  <si>
    <t>Département</t>
  </si>
  <si>
    <t>Bourg-Saint-Maurice</t>
  </si>
  <si>
    <t>Le Puy-Chadrac</t>
  </si>
  <si>
    <t>Saint Étienne de Saint Geoirs</t>
  </si>
  <si>
    <t>Le Cheylard</t>
  </si>
  <si>
    <t>Andrézieux-Bouthéon</t>
  </si>
  <si>
    <t>Le Puy Chadrac</t>
  </si>
  <si>
    <t>COVNM</t>
  </si>
  <si>
    <t>SOx</t>
  </si>
  <si>
    <t xml:space="preserve">NOx </t>
  </si>
  <si>
    <t xml:space="preserve">NH3 </t>
  </si>
  <si>
    <t>PM10</t>
  </si>
  <si>
    <t>PM2.5</t>
  </si>
  <si>
    <t>Agriculture, sylviculture et aquaculture</t>
  </si>
  <si>
    <t>Résidentiel</t>
  </si>
  <si>
    <t>Tertiaire</t>
  </si>
  <si>
    <t>Transport routier</t>
  </si>
  <si>
    <t>NH3</t>
  </si>
  <si>
    <t>NOx</t>
  </si>
  <si>
    <t>Transports</t>
  </si>
  <si>
    <t>Stations</t>
  </si>
  <si>
    <t>rurales</t>
  </si>
  <si>
    <t>périurbaines &amp; urbaines</t>
  </si>
  <si>
    <t>Année</t>
  </si>
  <si>
    <t>Évolution du bilan hydrique (p4)</t>
  </si>
  <si>
    <t>Évolution du nombre de jours de gel (p3)</t>
  </si>
  <si>
    <t>Moyenne des concentrations d'ozone (p5)</t>
  </si>
  <si>
    <t>O3</t>
  </si>
  <si>
    <t>NO2</t>
  </si>
  <si>
    <t>SO2</t>
  </si>
  <si>
    <t>EnRt</t>
  </si>
  <si>
    <t>Non énergétique</t>
  </si>
  <si>
    <t>Produits pétroliers</t>
  </si>
  <si>
    <t>Autres</t>
  </si>
  <si>
    <t>Énergies fossiles</t>
  </si>
  <si>
    <t>Électricité</t>
  </si>
  <si>
    <t>Total production ENR</t>
  </si>
  <si>
    <t>Part EnR dans la production d'énergie (p11)</t>
  </si>
  <si>
    <t>Part EnR dans la consommation d'énergie (p11)</t>
  </si>
  <si>
    <t>Nombre habitants</t>
  </si>
  <si>
    <r>
      <t xml:space="preserve">Emissions par habitant 
</t>
    </r>
    <r>
      <rPr>
        <sz val="10"/>
        <color theme="0"/>
        <rFont val="Calibri"/>
        <family val="2"/>
        <scheme val="minor"/>
      </rPr>
      <t>(en teqCO2/hab)</t>
    </r>
  </si>
  <si>
    <t>Consommation d'énergie finale par habitant (p10)</t>
  </si>
  <si>
    <t>Évolution des températures  moyennes (p3)</t>
  </si>
  <si>
    <t>Évolution (en °C)</t>
  </si>
  <si>
    <t>Évolution du nombre de journées estivales (p3)</t>
  </si>
  <si>
    <t>Pour les départements 07, 15 et 43, l'historique des stations de référence ne remonte pas assez loin dans le temps pour permettre de calculer des tendances fiables</t>
  </si>
  <si>
    <t>Pour le département 07, l'historique de la station de référence ne remonte pas assez loin dans le temps pour permettre de calculer des tendances fiables</t>
  </si>
  <si>
    <t>Pour les départements 07, 15, 43 et 74, l'historique des stations de référence ne remonte pas assez loin dans le temps pour permettre de calculer des tendances fiables</t>
  </si>
  <si>
    <t>Évolution (en mm)</t>
  </si>
  <si>
    <t>Évolution (en j)</t>
  </si>
  <si>
    <r>
      <t xml:space="preserve">Concentration
(en </t>
    </r>
    <r>
      <rPr>
        <b/>
        <sz val="11"/>
        <color theme="0"/>
        <rFont val="Calibri"/>
        <family val="2"/>
      </rPr>
      <t>µ</t>
    </r>
    <r>
      <rPr>
        <b/>
        <sz val="11"/>
        <color theme="0"/>
        <rFont val="Calibri"/>
        <family val="2"/>
        <scheme val="minor"/>
      </rPr>
      <t>g/m3)</t>
    </r>
  </si>
  <si>
    <t>&gt; En savoir plus sur la méthodologie d'estimation ARIMA</t>
  </si>
  <si>
    <t>Secteur</t>
  </si>
  <si>
    <r>
      <t xml:space="preserve">Emissions de GES 
</t>
    </r>
    <r>
      <rPr>
        <sz val="11"/>
        <color theme="0"/>
        <rFont val="Calibri"/>
        <family val="2"/>
        <scheme val="minor"/>
      </rPr>
      <t>(en kteqCO2)</t>
    </r>
  </si>
  <si>
    <r>
      <t xml:space="preserve">Part des secteurs 
</t>
    </r>
    <r>
      <rPr>
        <sz val="11"/>
        <color theme="0"/>
        <rFont val="Calibri"/>
        <family val="2"/>
        <scheme val="minor"/>
      </rPr>
      <t>(en %)</t>
    </r>
  </si>
  <si>
    <t>Energie</t>
  </si>
  <si>
    <r>
      <t xml:space="preserve">Part 
</t>
    </r>
    <r>
      <rPr>
        <sz val="11"/>
        <color theme="0"/>
        <rFont val="Calibri"/>
        <family val="2"/>
        <scheme val="minor"/>
      </rPr>
      <t>(en %)</t>
    </r>
  </si>
  <si>
    <t>* données estimées</t>
  </si>
  <si>
    <t>Polluant</t>
  </si>
  <si>
    <t>Emissions 
(en tonnes)</t>
  </si>
  <si>
    <r>
      <t xml:space="preserve">Emissions 
</t>
    </r>
    <r>
      <rPr>
        <sz val="11"/>
        <color theme="0"/>
        <rFont val="Calibri"/>
        <family val="2"/>
        <scheme val="minor"/>
      </rPr>
      <t>(en tonnes)</t>
    </r>
  </si>
  <si>
    <t>Part (en%)</t>
  </si>
  <si>
    <t xml:space="preserve">Secteur </t>
  </si>
  <si>
    <t>Part dans les émissions
(en %)</t>
  </si>
  <si>
    <t>** évolution vs 2005 pour les SOx</t>
  </si>
  <si>
    <r>
      <t xml:space="preserve">Concentration 
</t>
    </r>
    <r>
      <rPr>
        <sz val="11"/>
        <color theme="0"/>
        <rFont val="Calibri"/>
        <family val="2"/>
        <scheme val="minor"/>
      </rPr>
      <t xml:space="preserve">(en </t>
    </r>
    <r>
      <rPr>
        <sz val="11"/>
        <color theme="0"/>
        <rFont val="Calibri"/>
        <family val="2"/>
      </rPr>
      <t>µg/m3)</t>
    </r>
  </si>
  <si>
    <t>Consommation d'énergie 
(en GWh)</t>
  </si>
  <si>
    <r>
      <t xml:space="preserve">Consommation d'énergie 
</t>
    </r>
    <r>
      <rPr>
        <sz val="11"/>
        <color theme="0"/>
        <rFont val="Calibri"/>
        <family val="2"/>
        <scheme val="minor"/>
      </rPr>
      <t>(en GWh)</t>
    </r>
  </si>
  <si>
    <t>Filière</t>
  </si>
  <si>
    <t>Biogaz</t>
  </si>
  <si>
    <t>Bois énergie</t>
  </si>
  <si>
    <t>Eolien</t>
  </si>
  <si>
    <t>Hydro-électricité (hors pompage)</t>
  </si>
  <si>
    <t>Pompes à chaleur</t>
  </si>
  <si>
    <t>Solaire photovoltaïque</t>
  </si>
  <si>
    <t>Solaire thermique</t>
  </si>
  <si>
    <t>Déchets</t>
  </si>
  <si>
    <r>
      <t xml:space="preserve">Production 
</t>
    </r>
    <r>
      <rPr>
        <sz val="11"/>
        <color theme="0"/>
        <rFont val="Calibri"/>
        <family val="2"/>
        <scheme val="minor"/>
      </rPr>
      <t>(en GWh)</t>
    </r>
  </si>
  <si>
    <r>
      <t xml:space="preserve">Part dans la production EnR 
</t>
    </r>
    <r>
      <rPr>
        <sz val="11"/>
        <color theme="0"/>
        <rFont val="Calibri"/>
        <family val="2"/>
        <scheme val="minor"/>
      </rPr>
      <t>(en %)</t>
    </r>
  </si>
  <si>
    <r>
      <t xml:space="preserve">Part dans la production totale
</t>
    </r>
    <r>
      <rPr>
        <sz val="11"/>
        <color theme="0"/>
        <rFont val="Calibri"/>
        <family val="2"/>
        <scheme val="minor"/>
      </rPr>
      <t>(en %)</t>
    </r>
  </si>
  <si>
    <t>Production d'énergie hors EnR</t>
  </si>
  <si>
    <t>Production EnR</t>
  </si>
  <si>
    <t>Production totale</t>
  </si>
  <si>
    <t>en GWh</t>
  </si>
  <si>
    <r>
      <t xml:space="preserve">Part EnR/Consommation
</t>
    </r>
    <r>
      <rPr>
        <sz val="11"/>
        <color theme="0"/>
        <rFont val="Calibri"/>
        <family val="2"/>
        <scheme val="minor"/>
      </rPr>
      <t>(en %)</t>
    </r>
  </si>
  <si>
    <t>Bâtiments</t>
  </si>
  <si>
    <t xml:space="preserve">Type d' occupation du sol </t>
  </si>
  <si>
    <t>Indicateur</t>
  </si>
  <si>
    <t>Valeur</t>
  </si>
  <si>
    <t>Vignobles</t>
  </si>
  <si>
    <t>Carbone stocké (kteqCO2)</t>
  </si>
  <si>
    <t>Vergers</t>
  </si>
  <si>
    <t>Prairies</t>
  </si>
  <si>
    <t>Forêts</t>
  </si>
  <si>
    <t>Cultures</t>
  </si>
  <si>
    <t>Surface (km²)</t>
  </si>
  <si>
    <t>De prairies à fôret</t>
  </si>
  <si>
    <t>Carbone absorbé annuellement (kteqCO2/an)</t>
  </si>
  <si>
    <t>De cultures à fôret</t>
  </si>
  <si>
    <t>De prairies à sols imperméables</t>
  </si>
  <si>
    <t>Carbone émis annuellement (kteqCO2/an)</t>
  </si>
  <si>
    <t>De prairies à cultures</t>
  </si>
  <si>
    <t xml:space="preserve">De fôrets à sols imperméables </t>
  </si>
  <si>
    <t>De fôrets à prairies</t>
  </si>
  <si>
    <t>De forêts à cultures</t>
  </si>
  <si>
    <t>De cultures à sols imperméables</t>
  </si>
  <si>
    <t>Surface (ha)</t>
  </si>
  <si>
    <t>%</t>
  </si>
  <si>
    <t>Carbone absorbé annuellement  (kteqCO2/an)</t>
  </si>
  <si>
    <t>Stockage carbone (p7)</t>
  </si>
  <si>
    <r>
      <t xml:space="preserve">Valeur 
</t>
    </r>
    <r>
      <rPr>
        <sz val="11"/>
        <color theme="0"/>
        <rFont val="Calibri"/>
        <family val="2"/>
        <scheme val="minor"/>
      </rPr>
      <t>(2018)</t>
    </r>
  </si>
  <si>
    <t>D'agriculture à prairie</t>
  </si>
  <si>
    <t>Flux de carbone*  (p7)</t>
  </si>
  <si>
    <t>* moyenne annuelle entre entre 2012 et 2018</t>
  </si>
  <si>
    <t>Absorption carbone* (p7)</t>
  </si>
  <si>
    <r>
      <t xml:space="preserve">Consommation par habitant 
</t>
    </r>
    <r>
      <rPr>
        <sz val="10"/>
        <color theme="0"/>
        <rFont val="Calibri"/>
        <family val="2"/>
        <scheme val="minor"/>
      </rPr>
      <t>(en MWh/hab)</t>
    </r>
  </si>
  <si>
    <t>Nombre d'habitants exposés</t>
  </si>
  <si>
    <t>Valeur seuil</t>
  </si>
  <si>
    <r>
      <t xml:space="preserve"> moyenne annuelle : 5 </t>
    </r>
    <r>
      <rPr>
        <sz val="10"/>
        <color rgb="FF000000"/>
        <rFont val="Arial"/>
        <family val="2"/>
      </rPr>
      <t>μg</t>
    </r>
    <r>
      <rPr>
        <sz val="10"/>
        <color rgb="FF000000"/>
        <rFont val="Calibri"/>
        <family val="2"/>
      </rPr>
      <t>/m3 (OMS)</t>
    </r>
  </si>
  <si>
    <r>
      <t xml:space="preserve"> moyenne annuelle : 15 </t>
    </r>
    <r>
      <rPr>
        <sz val="10"/>
        <color rgb="FF000000"/>
        <rFont val="Arial"/>
        <family val="2"/>
      </rPr>
      <t>μg</t>
    </r>
    <r>
      <rPr>
        <sz val="10"/>
        <color rgb="FF000000"/>
        <rFont val="Calibri"/>
        <family val="2"/>
      </rPr>
      <t>/m3 (OMS)</t>
    </r>
  </si>
  <si>
    <r>
      <t xml:space="preserve"> moyenne annuelle : 10 </t>
    </r>
    <r>
      <rPr>
        <sz val="10"/>
        <color rgb="FF000000"/>
        <rFont val="Arial"/>
        <family val="2"/>
      </rPr>
      <t>μg</t>
    </r>
    <r>
      <rPr>
        <sz val="10"/>
        <color rgb="FF000000"/>
        <rFont val="Calibri"/>
        <family val="2"/>
      </rPr>
      <t>/m3 (OMS)</t>
    </r>
  </si>
  <si>
    <r>
      <t xml:space="preserve"> 25 jours avec moy sur 8h &gt; 120 </t>
    </r>
    <r>
      <rPr>
        <sz val="10"/>
        <color rgb="FF000000"/>
        <rFont val="Arial"/>
        <family val="2"/>
      </rPr>
      <t>μg</t>
    </r>
    <r>
      <rPr>
        <sz val="10"/>
        <color rgb="FF000000"/>
        <rFont val="Calibri"/>
        <family val="2"/>
      </rPr>
      <t>/m3 (CE)</t>
    </r>
  </si>
  <si>
    <t>Vichy-Charmeil*</t>
  </si>
  <si>
    <t>entre 1963 et 2022</t>
  </si>
  <si>
    <t>entre les 2 périodes trentenaires 1963-1992 et 1993-2022</t>
  </si>
  <si>
    <t>Les données d'émissions de GES et de polluants et les données de consommation d'énergie présentes dans ce fichier et dans la synthèse chiffres-clés 2022 sont des données estimées selon la méthode ARIMA.</t>
  </si>
  <si>
    <t>entre 1997 et 2022</t>
  </si>
  <si>
    <t>2022*</t>
  </si>
  <si>
    <r>
      <t xml:space="preserve">Evolution 2022*
</t>
    </r>
    <r>
      <rPr>
        <sz val="11"/>
        <color theme="0"/>
        <rFont val="Calibri"/>
        <family val="2"/>
        <scheme val="minor"/>
      </rPr>
      <t>(en %)</t>
    </r>
  </si>
  <si>
    <t>Industrie, gestion des déchets et branche énergie</t>
  </si>
  <si>
    <t>Evolution 2022*</t>
  </si>
  <si>
    <t>évolution 2022*</t>
  </si>
  <si>
    <t>Populations exposées aux dépassements de valeurs seuils entre 2017 et 2022 (p9)</t>
  </si>
  <si>
    <t>Evolution 
2022*</t>
  </si>
  <si>
    <t>-31cm</t>
  </si>
  <si>
    <t>Enneigement au Col de Porte (38) 
(altitude : 1325 m)
sur la saison hivernale entre les périodes trentenaires 1963-1992 et 1993-2022</t>
  </si>
  <si>
    <t>Lien Synthèse chiffres-clés 2022 - édition décembre 2023</t>
  </si>
  <si>
    <t>Production d'énergie renouvelable par filière en 2022 (p11)</t>
  </si>
  <si>
    <t xml:space="preserve">Tous secteurs </t>
  </si>
  <si>
    <t>Évolution de la date moyenne d'épiaison des prairies (p5)</t>
  </si>
  <si>
    <t>Évolution des émissions de GES (incluant les GES fluorés) par secteur entre 2015 et 2022* (p6)</t>
  </si>
  <si>
    <t>Évolution des émissions de GES (incluant les GES fluorés) par habitant (p6)</t>
  </si>
  <si>
    <t>Évolution des émissions de polluants atmosphériques** (p8)</t>
  </si>
  <si>
    <t>Émissions de polluants atmosphériques par secteur en 2022* (p8)</t>
  </si>
  <si>
    <t>Émissions de polluants atmosphériques par source en 2022* (p8)</t>
  </si>
  <si>
    <t>Source des émissions de GES (incluant les GES fluorés) en 2022* (p6)</t>
  </si>
  <si>
    <t>Émissions des concentrations moyennes annuelles de polluants entre 2007 et 2022 (p9)</t>
  </si>
  <si>
    <t>Évolution de la consommation d'énergie finale par secteur entre 2015 et 2022* (p10)</t>
  </si>
  <si>
    <t>Mix énergétique en 2022* (p10)</t>
  </si>
  <si>
    <t>Évolution de la production d'énergie renouvelable entre 2015 et 2022 (p11)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</si>
</sst>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Lucida Console"/>
      <family val="3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7"/>
      <color rgb="FF000000"/>
      <name val="DejaVu Sans"/>
      <family val="2"/>
    </font>
    <font>
      <b/>
      <sz val="7"/>
      <color rgb="FF000000"/>
      <name val="DejaVu Sans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7"/>
      <color theme="1"/>
      <name val="DejaVu Sans"/>
      <family val="2"/>
    </font>
    <font>
      <i/>
      <sz val="7"/>
      <color rgb="FFB0B0B0"/>
      <name val="DejaVu Sans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BCBCBC"/>
      <name val="Lucida Console"/>
      <family val="3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u/>
      <sz val="18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Lucida Console"/>
      <family val="3"/>
    </font>
    <font>
      <sz val="9"/>
      <color rgb="FFD1D2D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4F8F9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D6DAD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D6DADC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49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49" fontId="14" fillId="5" borderId="3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0" fillId="0" borderId="2" xfId="0" applyBorder="1"/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49" fontId="14" fillId="5" borderId="3" xfId="0" applyNumberFormat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49" fontId="21" fillId="0" borderId="0" xfId="0" applyNumberFormat="1" applyFont="1" applyAlignment="1">
      <alignment wrapText="1"/>
    </xf>
    <xf numFmtId="164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0" fontId="24" fillId="0" borderId="0" xfId="2"/>
    <xf numFmtId="0" fontId="0" fillId="0" borderId="2" xfId="0" applyBorder="1" applyAlignment="1">
      <alignment horizontal="center"/>
    </xf>
    <xf numFmtId="1" fontId="0" fillId="0" borderId="2" xfId="0" applyNumberFormat="1" applyBorder="1"/>
    <xf numFmtId="9" fontId="0" fillId="0" borderId="2" xfId="1" applyFont="1" applyBorder="1"/>
    <xf numFmtId="0" fontId="0" fillId="0" borderId="7" xfId="0" applyBorder="1"/>
    <xf numFmtId="0" fontId="0" fillId="0" borderId="6" xfId="0" applyBorder="1"/>
    <xf numFmtId="9" fontId="0" fillId="0" borderId="7" xfId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9" fontId="0" fillId="0" borderId="10" xfId="1" applyFont="1" applyBorder="1"/>
    <xf numFmtId="49" fontId="14" fillId="5" borderId="4" xfId="0" applyNumberFormat="1" applyFont="1" applyFill="1" applyBorder="1" applyAlignment="1">
      <alignment horizontal="center" vertical="center" wrapText="1"/>
    </xf>
    <xf numFmtId="9" fontId="0" fillId="0" borderId="9" xfId="1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49" fontId="14" fillId="5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9" fontId="0" fillId="0" borderId="7" xfId="1" applyFont="1" applyFill="1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9" fontId="10" fillId="0" borderId="10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49" fontId="14" fillId="5" borderId="3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" fontId="0" fillId="0" borderId="7" xfId="0" applyNumberFormat="1" applyBorder="1"/>
    <xf numFmtId="9" fontId="0" fillId="0" borderId="10" xfId="1" applyFont="1" applyFill="1" applyBorder="1"/>
    <xf numFmtId="3" fontId="0" fillId="0" borderId="2" xfId="0" applyNumberFormat="1" applyBorder="1"/>
    <xf numFmtId="3" fontId="0" fillId="0" borderId="9" xfId="0" applyNumberFormat="1" applyBorder="1"/>
    <xf numFmtId="3" fontId="0" fillId="0" borderId="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9" fontId="10" fillId="0" borderId="7" xfId="1" applyFont="1" applyFill="1" applyBorder="1" applyAlignment="1">
      <alignment horizontal="right" vertical="center"/>
    </xf>
    <xf numFmtId="9" fontId="10" fillId="0" borderId="10" xfId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9" fontId="10" fillId="2" borderId="7" xfId="1" applyFont="1" applyFill="1" applyBorder="1" applyAlignment="1">
      <alignment horizontal="center" vertical="center"/>
    </xf>
    <xf numFmtId="2" fontId="0" fillId="0" borderId="0" xfId="0" applyNumberFormat="1"/>
    <xf numFmtId="0" fontId="0" fillId="0" borderId="18" xfId="0" applyBorder="1" applyAlignment="1">
      <alignment horizontal="left"/>
    </xf>
    <xf numFmtId="0" fontId="0" fillId="0" borderId="28" xfId="0" applyBorder="1" applyAlignment="1">
      <alignment horizontal="left"/>
    </xf>
    <xf numFmtId="165" fontId="0" fillId="0" borderId="0" xfId="0" applyNumberFormat="1"/>
    <xf numFmtId="0" fontId="10" fillId="2" borderId="2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9" fontId="0" fillId="0" borderId="0" xfId="1" applyFont="1"/>
    <xf numFmtId="0" fontId="17" fillId="3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1" fontId="10" fillId="2" borderId="2" xfId="0" applyNumberFormat="1" applyFont="1" applyFill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1" fontId="10" fillId="2" borderId="1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1" fillId="0" borderId="23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left"/>
    </xf>
    <xf numFmtId="165" fontId="9" fillId="2" borderId="7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left"/>
    </xf>
    <xf numFmtId="49" fontId="14" fillId="5" borderId="34" xfId="0" applyNumberFormat="1" applyFont="1" applyFill="1" applyBorder="1" applyAlignment="1">
      <alignment horizontal="center" vertical="center" wrapText="1"/>
    </xf>
    <xf numFmtId="49" fontId="14" fillId="5" borderId="25" xfId="0" applyNumberFormat="1" applyFont="1" applyFill="1" applyBorder="1" applyAlignment="1">
      <alignment horizontal="center" vertical="center" wrapText="1"/>
    </xf>
    <xf numFmtId="49" fontId="14" fillId="5" borderId="35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2" fontId="10" fillId="2" borderId="30" xfId="0" applyNumberFormat="1" applyFont="1" applyFill="1" applyBorder="1" applyAlignment="1">
      <alignment horizontal="center" vertical="center"/>
    </xf>
    <xf numFmtId="2" fontId="10" fillId="2" borderId="28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64" fontId="0" fillId="0" borderId="2" xfId="0" applyNumberFormat="1" applyBorder="1"/>
    <xf numFmtId="164" fontId="0" fillId="0" borderId="9" xfId="0" applyNumberFormat="1" applyBorder="1"/>
    <xf numFmtId="0" fontId="27" fillId="0" borderId="0" xfId="2" applyFont="1"/>
    <xf numFmtId="164" fontId="1" fillId="0" borderId="10" xfId="0" applyNumberFormat="1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31" fillId="0" borderId="0" xfId="0" applyFont="1"/>
    <xf numFmtId="166" fontId="0" fillId="0" borderId="0" xfId="0" applyNumberFormat="1"/>
    <xf numFmtId="9" fontId="0" fillId="0" borderId="7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3" fontId="10" fillId="0" borderId="9" xfId="0" applyNumberFormat="1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49" fontId="21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left" wrapText="1"/>
    </xf>
    <xf numFmtId="49" fontId="14" fillId="3" borderId="4" xfId="0" applyNumberFormat="1" applyFont="1" applyFill="1" applyBorder="1" applyAlignment="1">
      <alignment horizontal="left" wrapText="1"/>
    </xf>
    <xf numFmtId="49" fontId="14" fillId="3" borderId="8" xfId="0" applyNumberFormat="1" applyFont="1" applyFill="1" applyBorder="1" applyAlignment="1">
      <alignment horizontal="left" wrapText="1"/>
    </xf>
    <xf numFmtId="49" fontId="14" fillId="3" borderId="9" xfId="0" applyNumberFormat="1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29" fillId="0" borderId="7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uvergnerhonealpes-ee.fr/fileadmin/user_upload/mediatheque/ORCAE/Documents/Publications/ORCAE_chiffres_cles_2021.pdf" TargetMode="External"/><Relationship Id="rId1" Type="http://schemas.openxmlformats.org/officeDocument/2006/relationships/hyperlink" Target="https://www.orcae-auvergne-rhone-alpes.fr/methodologie/climat/gaz-a-effet-de-ser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85A-E0BC-48DE-8AC5-FDCC5891D20C}">
  <sheetPr>
    <tabColor theme="9"/>
  </sheetPr>
  <dimension ref="A1:A4"/>
  <sheetViews>
    <sheetView workbookViewId="0">
      <selection activeCell="A4" sqref="A4"/>
    </sheetView>
  </sheetViews>
  <sheetFormatPr baseColWidth="10" defaultRowHeight="14.4" x14ac:dyDescent="0.3"/>
  <cols>
    <col min="1" max="1" width="140.77734375" customWidth="1"/>
  </cols>
  <sheetData>
    <row r="1" spans="1:1" ht="23.4" x14ac:dyDescent="0.45">
      <c r="A1" s="140" t="s">
        <v>164</v>
      </c>
    </row>
    <row r="2" spans="1:1" ht="17.55" customHeight="1" x14ac:dyDescent="0.3"/>
    <row r="3" spans="1:1" ht="30.45" customHeight="1" x14ac:dyDescent="0.3">
      <c r="A3" s="46" t="s">
        <v>153</v>
      </c>
    </row>
    <row r="4" spans="1:1" x14ac:dyDescent="0.3">
      <c r="A4" s="47" t="s">
        <v>79</v>
      </c>
    </row>
  </sheetData>
  <hyperlinks>
    <hyperlink ref="A4" r:id="rId1" xr:uid="{89570CF0-F895-45D0-B993-68F132EB1086}"/>
    <hyperlink ref="A1" r:id="rId2" display="Lien Synthèse chiffres-clés 2021 - édition janvier 2023" xr:uid="{D90F0AAD-B95F-4BEC-BF6F-2B3518759D81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B017-B66E-4F84-8426-533038FD2413}">
  <dimension ref="A1:L112"/>
  <sheetViews>
    <sheetView topLeftCell="A12" zoomScaleNormal="100" workbookViewId="0">
      <selection activeCell="I29" sqref="I29"/>
    </sheetView>
  </sheetViews>
  <sheetFormatPr baseColWidth="10" defaultRowHeight="14.4" x14ac:dyDescent="0.3"/>
  <cols>
    <col min="1" max="1" width="17.21875" style="3" customWidth="1"/>
    <col min="2" max="2" width="22" customWidth="1"/>
    <col min="3" max="3" width="17.5546875" style="5" customWidth="1"/>
    <col min="4" max="4" width="12.21875" bestFit="1" customWidth="1"/>
    <col min="5" max="5" width="17.88671875" customWidth="1"/>
    <col min="6" max="6" width="21" customWidth="1"/>
    <col min="7" max="7" width="17.109375" style="27" customWidth="1"/>
    <col min="8" max="8" width="11.109375" customWidth="1"/>
    <col min="9" max="9" width="16.21875" customWidth="1"/>
    <col min="10" max="10" width="23.6640625" customWidth="1"/>
    <col min="11" max="11" width="15.21875" customWidth="1"/>
  </cols>
  <sheetData>
    <row r="1" spans="1:12" ht="15.6" x14ac:dyDescent="0.3">
      <c r="A1" s="156" t="s">
        <v>70</v>
      </c>
      <c r="B1" s="157"/>
      <c r="C1" s="158"/>
      <c r="D1" s="1"/>
      <c r="E1" s="156" t="s">
        <v>72</v>
      </c>
      <c r="F1" s="157"/>
      <c r="G1" s="158"/>
      <c r="I1" s="156" t="s">
        <v>53</v>
      </c>
      <c r="J1" s="157"/>
      <c r="K1" s="158"/>
    </row>
    <row r="2" spans="1:12" ht="15" thickBot="1" x14ac:dyDescent="0.35">
      <c r="A2" s="163" t="s">
        <v>151</v>
      </c>
      <c r="B2" s="164"/>
      <c r="C2" s="165"/>
      <c r="D2" s="1"/>
      <c r="E2" s="163" t="s">
        <v>152</v>
      </c>
      <c r="F2" s="164"/>
      <c r="G2" s="165"/>
      <c r="I2" s="163" t="s">
        <v>152</v>
      </c>
      <c r="J2" s="164"/>
      <c r="K2" s="165"/>
    </row>
    <row r="3" spans="1:12" s="5" customFormat="1" ht="22.95" customHeight="1" x14ac:dyDescent="0.3">
      <c r="A3" s="79" t="s">
        <v>28</v>
      </c>
      <c r="B3" s="80" t="s">
        <v>27</v>
      </c>
      <c r="C3" s="81" t="s">
        <v>71</v>
      </c>
      <c r="D3" s="86"/>
      <c r="E3" s="79" t="s">
        <v>28</v>
      </c>
      <c r="F3" s="80" t="s">
        <v>11</v>
      </c>
      <c r="G3" s="81" t="s">
        <v>26</v>
      </c>
      <c r="I3" s="38" t="s">
        <v>28</v>
      </c>
      <c r="J3" s="39" t="s">
        <v>11</v>
      </c>
      <c r="K3" s="40" t="s">
        <v>26</v>
      </c>
    </row>
    <row r="4" spans="1:12" x14ac:dyDescent="0.3">
      <c r="A4" s="33" t="s">
        <v>12</v>
      </c>
      <c r="B4" s="32" t="s">
        <v>0</v>
      </c>
      <c r="C4" s="34">
        <v>2.5</v>
      </c>
      <c r="E4" s="33" t="s">
        <v>12</v>
      </c>
      <c r="F4" s="32" t="s">
        <v>0</v>
      </c>
      <c r="G4" s="34">
        <v>19</v>
      </c>
      <c r="I4" s="33" t="s">
        <v>12</v>
      </c>
      <c r="J4" s="32" t="s">
        <v>0</v>
      </c>
      <c r="K4" s="41">
        <v>-15</v>
      </c>
      <c r="L4" s="2"/>
    </row>
    <row r="5" spans="1:12" x14ac:dyDescent="0.3">
      <c r="A5" s="33" t="s">
        <v>22</v>
      </c>
      <c r="B5" s="32" t="s">
        <v>150</v>
      </c>
      <c r="C5" s="34">
        <v>2.4</v>
      </c>
      <c r="E5" s="33" t="s">
        <v>22</v>
      </c>
      <c r="F5" s="32" t="s">
        <v>150</v>
      </c>
      <c r="G5" s="34">
        <v>18</v>
      </c>
      <c r="I5" s="33" t="s">
        <v>22</v>
      </c>
      <c r="J5" s="32" t="s">
        <v>10</v>
      </c>
      <c r="K5" s="41">
        <v>-13</v>
      </c>
    </row>
    <row r="6" spans="1:12" x14ac:dyDescent="0.3">
      <c r="A6" s="33" t="s">
        <v>13</v>
      </c>
      <c r="B6" s="32" t="s">
        <v>1</v>
      </c>
      <c r="C6" s="34">
        <v>2.2999999999999998</v>
      </c>
      <c r="E6" s="33" t="s">
        <v>16</v>
      </c>
      <c r="F6" s="32" t="s">
        <v>6</v>
      </c>
      <c r="G6" s="34">
        <v>17</v>
      </c>
      <c r="I6" s="33" t="s">
        <v>21</v>
      </c>
      <c r="J6" s="32" t="s">
        <v>24</v>
      </c>
      <c r="K6" s="41">
        <v>-15</v>
      </c>
    </row>
    <row r="7" spans="1:12" x14ac:dyDescent="0.3">
      <c r="A7" s="33" t="s">
        <v>21</v>
      </c>
      <c r="B7" s="32" t="s">
        <v>8</v>
      </c>
      <c r="C7" s="34">
        <v>2.5</v>
      </c>
      <c r="E7" s="33" t="s">
        <v>14</v>
      </c>
      <c r="F7" s="32" t="s">
        <v>5</v>
      </c>
      <c r="G7" s="34">
        <v>9</v>
      </c>
      <c r="I7" s="33" t="s">
        <v>16</v>
      </c>
      <c r="J7" s="32" t="s">
        <v>6</v>
      </c>
      <c r="K7" s="41">
        <v>-12.33333</v>
      </c>
    </row>
    <row r="8" spans="1:12" x14ac:dyDescent="0.3">
      <c r="A8" s="33" t="s">
        <v>16</v>
      </c>
      <c r="B8" s="32" t="s">
        <v>6</v>
      </c>
      <c r="C8" s="34">
        <v>2.5</v>
      </c>
      <c r="E8" s="33" t="s">
        <v>17</v>
      </c>
      <c r="F8" s="32" t="s">
        <v>7</v>
      </c>
      <c r="G8" s="34">
        <v>17</v>
      </c>
      <c r="I8" s="33" t="s">
        <v>14</v>
      </c>
      <c r="J8" s="32" t="s">
        <v>5</v>
      </c>
      <c r="K8" s="41">
        <v>-20.8</v>
      </c>
    </row>
    <row r="9" spans="1:12" x14ac:dyDescent="0.3">
      <c r="A9" s="33" t="s">
        <v>14</v>
      </c>
      <c r="B9" s="32" t="s">
        <v>5</v>
      </c>
      <c r="C9" s="34">
        <v>2.7</v>
      </c>
      <c r="E9" s="33">
        <v>63</v>
      </c>
      <c r="F9" s="32" t="s">
        <v>2</v>
      </c>
      <c r="G9" s="34">
        <v>16</v>
      </c>
      <c r="I9" s="33" t="s">
        <v>17</v>
      </c>
      <c r="J9" s="32" t="s">
        <v>7</v>
      </c>
      <c r="K9" s="41">
        <v>-18</v>
      </c>
    </row>
    <row r="10" spans="1:12" x14ac:dyDescent="0.3">
      <c r="A10" s="33" t="s">
        <v>17</v>
      </c>
      <c r="B10" s="32" t="s">
        <v>7</v>
      </c>
      <c r="C10" s="34">
        <v>2.1</v>
      </c>
      <c r="E10" s="33" t="s">
        <v>15</v>
      </c>
      <c r="F10" s="32" t="s">
        <v>4</v>
      </c>
      <c r="G10" s="34">
        <v>25</v>
      </c>
      <c r="I10" s="33" t="s">
        <v>20</v>
      </c>
      <c r="J10" s="32" t="s">
        <v>30</v>
      </c>
      <c r="K10" s="41">
        <v>-14</v>
      </c>
    </row>
    <row r="11" spans="1:12" x14ac:dyDescent="0.3">
      <c r="A11" s="33" t="s">
        <v>20</v>
      </c>
      <c r="B11" s="32" t="s">
        <v>9</v>
      </c>
      <c r="C11" s="34">
        <v>2.1</v>
      </c>
      <c r="E11" s="33" t="s">
        <v>18</v>
      </c>
      <c r="F11" s="32" t="s">
        <v>29</v>
      </c>
      <c r="G11" s="34">
        <v>23</v>
      </c>
      <c r="I11" s="33">
        <v>63</v>
      </c>
      <c r="J11" s="32" t="s">
        <v>2</v>
      </c>
      <c r="K11" s="41">
        <v>-16</v>
      </c>
    </row>
    <row r="12" spans="1:12" ht="15" thickBot="1" x14ac:dyDescent="0.35">
      <c r="A12" s="33">
        <v>63</v>
      </c>
      <c r="B12" s="32" t="s">
        <v>2</v>
      </c>
      <c r="C12" s="34">
        <v>2.6</v>
      </c>
      <c r="E12" s="35" t="s">
        <v>19</v>
      </c>
      <c r="F12" s="36" t="s">
        <v>25</v>
      </c>
      <c r="G12" s="37">
        <v>15</v>
      </c>
      <c r="I12" s="33" t="s">
        <v>15</v>
      </c>
      <c r="J12" s="32" t="s">
        <v>4</v>
      </c>
      <c r="K12" s="41">
        <v>-17</v>
      </c>
    </row>
    <row r="13" spans="1:12" ht="15" thickBot="1" x14ac:dyDescent="0.35">
      <c r="A13" s="33" t="s">
        <v>15</v>
      </c>
      <c r="B13" s="32" t="s">
        <v>4</v>
      </c>
      <c r="C13" s="34">
        <v>2.5</v>
      </c>
      <c r="E13" s="161" t="s">
        <v>23</v>
      </c>
      <c r="F13" s="162"/>
      <c r="G13" s="42">
        <v>18</v>
      </c>
      <c r="I13" s="33" t="s">
        <v>18</v>
      </c>
      <c r="J13" s="32" t="s">
        <v>29</v>
      </c>
      <c r="K13" s="41">
        <v>-21.566669999999998</v>
      </c>
    </row>
    <row r="14" spans="1:12" ht="15" customHeight="1" x14ac:dyDescent="0.3">
      <c r="A14" s="33" t="s">
        <v>18</v>
      </c>
      <c r="B14" s="32" t="s">
        <v>29</v>
      </c>
      <c r="C14" s="34">
        <v>2.9</v>
      </c>
      <c r="I14" s="33" t="s">
        <v>19</v>
      </c>
      <c r="J14" s="32" t="s">
        <v>25</v>
      </c>
      <c r="K14" s="41">
        <v>-20</v>
      </c>
    </row>
    <row r="15" spans="1:12" ht="15" customHeight="1" thickBot="1" x14ac:dyDescent="0.35">
      <c r="A15" s="33" t="s">
        <v>19</v>
      </c>
      <c r="B15" s="32" t="s">
        <v>3</v>
      </c>
      <c r="C15" s="34">
        <v>2.7</v>
      </c>
      <c r="E15" s="166" t="s">
        <v>73</v>
      </c>
      <c r="F15" s="166"/>
      <c r="G15" s="166"/>
      <c r="I15" s="159" t="s">
        <v>23</v>
      </c>
      <c r="J15" s="160"/>
      <c r="K15" s="42">
        <v>-16</v>
      </c>
    </row>
    <row r="16" spans="1:12" ht="15" thickBot="1" x14ac:dyDescent="0.35">
      <c r="A16" s="161" t="s">
        <v>23</v>
      </c>
      <c r="B16" s="162"/>
      <c r="C16" s="141">
        <f>AVERAGE(C4:C15)</f>
        <v>2.4833333333333334</v>
      </c>
      <c r="D16" s="28"/>
      <c r="E16" s="166"/>
      <c r="F16" s="166"/>
      <c r="G16" s="166"/>
      <c r="H16" s="2"/>
      <c r="L16" s="2"/>
    </row>
    <row r="17" spans="1:11" ht="14.55" customHeight="1" thickBot="1" x14ac:dyDescent="0.35">
      <c r="E17" s="166"/>
      <c r="F17" s="166"/>
      <c r="G17" s="166"/>
      <c r="I17" s="167" t="s">
        <v>74</v>
      </c>
      <c r="J17" s="167"/>
      <c r="K17" s="167"/>
    </row>
    <row r="18" spans="1:11" ht="30.45" customHeight="1" x14ac:dyDescent="0.3">
      <c r="A18" s="168" t="s">
        <v>163</v>
      </c>
      <c r="B18" s="169"/>
      <c r="C18" s="145" t="s">
        <v>162</v>
      </c>
      <c r="E18" s="43"/>
      <c r="F18" s="43"/>
      <c r="G18" s="43"/>
      <c r="I18" s="167"/>
      <c r="J18" s="167"/>
      <c r="K18" s="167"/>
    </row>
    <row r="19" spans="1:11" ht="30.45" customHeight="1" thickBot="1" x14ac:dyDescent="0.35">
      <c r="A19" s="170"/>
      <c r="B19" s="171"/>
      <c r="C19" s="146">
        <v>-0.3</v>
      </c>
      <c r="I19" s="167"/>
      <c r="J19" s="167"/>
      <c r="K19" s="167"/>
    </row>
    <row r="20" spans="1:11" x14ac:dyDescent="0.3">
      <c r="A20" s="29"/>
      <c r="B20" s="28"/>
    </row>
    <row r="21" spans="1:11" ht="15" thickBot="1" x14ac:dyDescent="0.35"/>
    <row r="22" spans="1:11" ht="15.6" x14ac:dyDescent="0.3">
      <c r="A22" s="156" t="s">
        <v>52</v>
      </c>
      <c r="B22" s="157"/>
      <c r="C22" s="158"/>
      <c r="E22" s="156" t="s">
        <v>167</v>
      </c>
      <c r="F22" s="157"/>
      <c r="G22" s="158"/>
      <c r="H22" s="1"/>
    </row>
    <row r="23" spans="1:11" ht="15" thickBot="1" x14ac:dyDescent="0.35">
      <c r="A23" s="163" t="s">
        <v>152</v>
      </c>
      <c r="B23" s="164"/>
      <c r="C23" s="165"/>
      <c r="D23" s="30"/>
      <c r="E23" s="163" t="s">
        <v>152</v>
      </c>
      <c r="F23" s="164"/>
      <c r="G23" s="165"/>
    </row>
    <row r="24" spans="1:11" ht="24" customHeight="1" x14ac:dyDescent="0.3">
      <c r="A24" s="79" t="s">
        <v>28</v>
      </c>
      <c r="B24" s="80" t="s">
        <v>27</v>
      </c>
      <c r="C24" s="81" t="s">
        <v>76</v>
      </c>
      <c r="D24" s="82"/>
      <c r="E24" s="83" t="s">
        <v>28</v>
      </c>
      <c r="F24" s="84" t="s">
        <v>27</v>
      </c>
      <c r="G24" s="85" t="s">
        <v>77</v>
      </c>
    </row>
    <row r="25" spans="1:11" x14ac:dyDescent="0.3">
      <c r="A25" s="33" t="s">
        <v>12</v>
      </c>
      <c r="B25" s="32" t="s">
        <v>0</v>
      </c>
      <c r="C25" s="34">
        <v>-151</v>
      </c>
      <c r="E25" s="44" t="s">
        <v>12</v>
      </c>
      <c r="F25" s="32" t="s">
        <v>0</v>
      </c>
      <c r="G25" s="34">
        <v>-8</v>
      </c>
    </row>
    <row r="26" spans="1:11" x14ac:dyDescent="0.3">
      <c r="A26" s="33" t="s">
        <v>22</v>
      </c>
      <c r="B26" s="32" t="s">
        <v>10</v>
      </c>
      <c r="C26" s="34">
        <v>-70</v>
      </c>
      <c r="D26" s="30"/>
      <c r="E26" s="44" t="s">
        <v>22</v>
      </c>
      <c r="F26" s="32" t="s">
        <v>10</v>
      </c>
      <c r="G26" s="34">
        <v>-9</v>
      </c>
    </row>
    <row r="27" spans="1:11" x14ac:dyDescent="0.3">
      <c r="A27" s="33" t="s">
        <v>16</v>
      </c>
      <c r="B27" s="32" t="s">
        <v>6</v>
      </c>
      <c r="C27" s="34">
        <v>-67</v>
      </c>
      <c r="E27" s="44" t="s">
        <v>13</v>
      </c>
      <c r="F27" s="32" t="s">
        <v>32</v>
      </c>
      <c r="G27" s="34">
        <v>-7</v>
      </c>
    </row>
    <row r="28" spans="1:11" x14ac:dyDescent="0.3">
      <c r="A28" s="33" t="s">
        <v>14</v>
      </c>
      <c r="B28" s="32" t="s">
        <v>31</v>
      </c>
      <c r="C28" s="34">
        <v>-110</v>
      </c>
      <c r="E28" s="44" t="s">
        <v>21</v>
      </c>
      <c r="F28" s="32" t="s">
        <v>24</v>
      </c>
      <c r="G28" s="34">
        <v>-13</v>
      </c>
    </row>
    <row r="29" spans="1:11" x14ac:dyDescent="0.3">
      <c r="A29" s="33" t="s">
        <v>17</v>
      </c>
      <c r="B29" s="32" t="s">
        <v>7</v>
      </c>
      <c r="C29" s="34">
        <v>-57</v>
      </c>
      <c r="E29" s="44" t="s">
        <v>16</v>
      </c>
      <c r="F29" s="32" t="s">
        <v>6</v>
      </c>
      <c r="G29" s="34">
        <v>-8</v>
      </c>
    </row>
    <row r="30" spans="1:11" x14ac:dyDescent="0.3">
      <c r="A30" s="33">
        <v>63</v>
      </c>
      <c r="B30" s="32" t="s">
        <v>2</v>
      </c>
      <c r="C30" s="34">
        <v>-140</v>
      </c>
      <c r="E30" s="44" t="s">
        <v>14</v>
      </c>
      <c r="F30" s="32" t="s">
        <v>5</v>
      </c>
      <c r="G30" s="34">
        <v>-7</v>
      </c>
    </row>
    <row r="31" spans="1:11" x14ac:dyDescent="0.3">
      <c r="A31" s="33" t="s">
        <v>15</v>
      </c>
      <c r="B31" s="32" t="s">
        <v>4</v>
      </c>
      <c r="C31" s="34">
        <v>-148</v>
      </c>
      <c r="E31" s="44" t="s">
        <v>17</v>
      </c>
      <c r="F31" s="32" t="s">
        <v>33</v>
      </c>
      <c r="G31" s="34">
        <v>-11</v>
      </c>
    </row>
    <row r="32" spans="1:11" ht="15" thickBot="1" x14ac:dyDescent="0.35">
      <c r="A32" s="35" t="s">
        <v>18</v>
      </c>
      <c r="B32" s="36" t="s">
        <v>29</v>
      </c>
      <c r="C32" s="37">
        <v>-96</v>
      </c>
      <c r="D32" s="30"/>
      <c r="E32" s="44" t="s">
        <v>20</v>
      </c>
      <c r="F32" s="32" t="s">
        <v>34</v>
      </c>
      <c r="G32" s="41">
        <v>-11</v>
      </c>
    </row>
    <row r="33" spans="1:7" x14ac:dyDescent="0.3">
      <c r="E33" s="45">
        <v>63</v>
      </c>
      <c r="F33" s="32" t="s">
        <v>2</v>
      </c>
      <c r="G33" s="34">
        <v>-9</v>
      </c>
    </row>
    <row r="34" spans="1:7" ht="14.55" customHeight="1" x14ac:dyDescent="0.3">
      <c r="A34" s="166" t="s">
        <v>75</v>
      </c>
      <c r="B34" s="166"/>
      <c r="C34" s="166"/>
      <c r="D34" s="31"/>
      <c r="E34" s="44" t="s">
        <v>15</v>
      </c>
      <c r="F34" s="32" t="s">
        <v>4</v>
      </c>
      <c r="G34" s="34">
        <v>-11</v>
      </c>
    </row>
    <row r="35" spans="1:7" x14ac:dyDescent="0.3">
      <c r="A35" s="166"/>
      <c r="B35" s="166"/>
      <c r="C35" s="166"/>
      <c r="E35" s="44" t="s">
        <v>18</v>
      </c>
      <c r="F35" s="32" t="s">
        <v>29</v>
      </c>
      <c r="G35" s="34">
        <v>-13</v>
      </c>
    </row>
    <row r="36" spans="1:7" x14ac:dyDescent="0.3">
      <c r="A36" s="166"/>
      <c r="B36" s="166"/>
      <c r="C36" s="166"/>
      <c r="E36" s="44" t="s">
        <v>19</v>
      </c>
      <c r="F36" s="32" t="s">
        <v>25</v>
      </c>
      <c r="G36" s="34">
        <v>-11</v>
      </c>
    </row>
    <row r="37" spans="1:7" ht="15" thickBot="1" x14ac:dyDescent="0.35">
      <c r="E37" s="161" t="s">
        <v>23</v>
      </c>
      <c r="F37" s="162"/>
      <c r="G37" s="42">
        <f>AVERAGE(G25:G36)</f>
        <v>-9.8333333333333339</v>
      </c>
    </row>
    <row r="38" spans="1:7" ht="15" thickBot="1" x14ac:dyDescent="0.35"/>
    <row r="39" spans="1:7" ht="15.6" x14ac:dyDescent="0.3">
      <c r="A39" s="156" t="s">
        <v>54</v>
      </c>
      <c r="B39" s="157"/>
      <c r="C39" s="158"/>
      <c r="G39"/>
    </row>
    <row r="40" spans="1:7" ht="15" thickBot="1" x14ac:dyDescent="0.35">
      <c r="A40" s="163" t="s">
        <v>154</v>
      </c>
      <c r="B40" s="164"/>
      <c r="C40" s="165"/>
      <c r="G40"/>
    </row>
    <row r="41" spans="1:7" ht="28.8" x14ac:dyDescent="0.3">
      <c r="A41" s="79" t="s">
        <v>51</v>
      </c>
      <c r="B41" s="80" t="s">
        <v>48</v>
      </c>
      <c r="C41" s="26" t="s">
        <v>78</v>
      </c>
      <c r="G41"/>
    </row>
    <row r="42" spans="1:7" x14ac:dyDescent="0.3">
      <c r="A42" s="70">
        <v>1997</v>
      </c>
      <c r="B42" s="71" t="s">
        <v>49</v>
      </c>
      <c r="C42" s="72">
        <v>84</v>
      </c>
      <c r="G42"/>
    </row>
    <row r="43" spans="1:7" x14ac:dyDescent="0.3">
      <c r="A43" s="70">
        <v>1997</v>
      </c>
      <c r="B43" s="71" t="s">
        <v>50</v>
      </c>
      <c r="C43" s="72">
        <v>40</v>
      </c>
      <c r="G43"/>
    </row>
    <row r="44" spans="1:7" x14ac:dyDescent="0.3">
      <c r="A44" s="70">
        <v>1998</v>
      </c>
      <c r="B44" s="71" t="s">
        <v>49</v>
      </c>
      <c r="C44" s="72">
        <v>81</v>
      </c>
      <c r="G44"/>
    </row>
    <row r="45" spans="1:7" x14ac:dyDescent="0.3">
      <c r="A45" s="70">
        <v>1998</v>
      </c>
      <c r="B45" s="71" t="s">
        <v>50</v>
      </c>
      <c r="C45" s="72">
        <v>42</v>
      </c>
      <c r="G45"/>
    </row>
    <row r="46" spans="1:7" x14ac:dyDescent="0.3">
      <c r="A46" s="73">
        <v>1998</v>
      </c>
      <c r="B46" s="71" t="s">
        <v>49</v>
      </c>
      <c r="C46" s="72">
        <v>80</v>
      </c>
      <c r="G46"/>
    </row>
    <row r="47" spans="1:7" x14ac:dyDescent="0.3">
      <c r="A47" s="70">
        <v>1999</v>
      </c>
      <c r="B47" s="71" t="s">
        <v>50</v>
      </c>
      <c r="C47" s="72">
        <v>44</v>
      </c>
      <c r="G47"/>
    </row>
    <row r="48" spans="1:7" x14ac:dyDescent="0.3">
      <c r="A48" s="70">
        <v>2000</v>
      </c>
      <c r="B48" s="71" t="s">
        <v>49</v>
      </c>
      <c r="C48" s="72">
        <v>79</v>
      </c>
      <c r="G48"/>
    </row>
    <row r="49" spans="1:7" x14ac:dyDescent="0.3">
      <c r="A49" s="70">
        <v>2000</v>
      </c>
      <c r="B49" s="71" t="s">
        <v>50</v>
      </c>
      <c r="C49" s="72">
        <v>43</v>
      </c>
      <c r="G49"/>
    </row>
    <row r="50" spans="1:7" x14ac:dyDescent="0.3">
      <c r="A50" s="70">
        <v>2001</v>
      </c>
      <c r="B50" s="71" t="s">
        <v>49</v>
      </c>
      <c r="C50" s="72">
        <v>77</v>
      </c>
      <c r="G50"/>
    </row>
    <row r="51" spans="1:7" x14ac:dyDescent="0.3">
      <c r="A51" s="70">
        <v>2001</v>
      </c>
      <c r="B51" s="71" t="s">
        <v>50</v>
      </c>
      <c r="C51" s="72">
        <v>41</v>
      </c>
      <c r="G51"/>
    </row>
    <row r="52" spans="1:7" x14ac:dyDescent="0.3">
      <c r="A52" s="70">
        <v>2002</v>
      </c>
      <c r="B52" s="71" t="s">
        <v>49</v>
      </c>
      <c r="C52" s="72">
        <v>86</v>
      </c>
      <c r="G52"/>
    </row>
    <row r="53" spans="1:7" x14ac:dyDescent="0.3">
      <c r="A53" s="74">
        <v>2002</v>
      </c>
      <c r="B53" s="75" t="s">
        <v>50</v>
      </c>
      <c r="C53" s="76">
        <v>44</v>
      </c>
      <c r="G53"/>
    </row>
    <row r="54" spans="1:7" x14ac:dyDescent="0.3">
      <c r="A54" s="74">
        <v>2003</v>
      </c>
      <c r="B54" s="75" t="s">
        <v>49</v>
      </c>
      <c r="C54" s="76">
        <v>94</v>
      </c>
      <c r="G54"/>
    </row>
    <row r="55" spans="1:7" x14ac:dyDescent="0.3">
      <c r="A55" s="74">
        <v>2003</v>
      </c>
      <c r="B55" s="75" t="s">
        <v>50</v>
      </c>
      <c r="C55" s="76">
        <v>52</v>
      </c>
      <c r="G55"/>
    </row>
    <row r="56" spans="1:7" x14ac:dyDescent="0.3">
      <c r="A56" s="74">
        <v>2004</v>
      </c>
      <c r="B56" s="75" t="s">
        <v>49</v>
      </c>
      <c r="C56" s="76">
        <v>84</v>
      </c>
      <c r="G56"/>
    </row>
    <row r="57" spans="1:7" x14ac:dyDescent="0.3">
      <c r="A57" s="74">
        <v>2004</v>
      </c>
      <c r="B57" s="75" t="s">
        <v>50</v>
      </c>
      <c r="C57" s="76">
        <v>45</v>
      </c>
      <c r="G57"/>
    </row>
    <row r="58" spans="1:7" x14ac:dyDescent="0.3">
      <c r="A58" s="74">
        <v>2005</v>
      </c>
      <c r="B58" s="75" t="s">
        <v>49</v>
      </c>
      <c r="C58" s="76">
        <v>83</v>
      </c>
      <c r="G58"/>
    </row>
    <row r="59" spans="1:7" x14ac:dyDescent="0.3">
      <c r="A59" s="74">
        <v>2005</v>
      </c>
      <c r="B59" s="75" t="s">
        <v>50</v>
      </c>
      <c r="C59" s="76">
        <v>46</v>
      </c>
      <c r="G59"/>
    </row>
    <row r="60" spans="1:7" x14ac:dyDescent="0.3">
      <c r="A60" s="74">
        <v>2006</v>
      </c>
      <c r="B60" s="75" t="s">
        <v>49</v>
      </c>
      <c r="C60" s="76">
        <v>86</v>
      </c>
      <c r="G60"/>
    </row>
    <row r="61" spans="1:7" x14ac:dyDescent="0.3">
      <c r="A61" s="74">
        <v>2006</v>
      </c>
      <c r="B61" s="75" t="s">
        <v>50</v>
      </c>
      <c r="C61" s="76">
        <v>47</v>
      </c>
      <c r="G61"/>
    </row>
    <row r="62" spans="1:7" x14ac:dyDescent="0.3">
      <c r="A62" s="74">
        <v>2007</v>
      </c>
      <c r="B62" s="75" t="s">
        <v>49</v>
      </c>
      <c r="C62" s="76">
        <v>83</v>
      </c>
      <c r="G62"/>
    </row>
    <row r="63" spans="1:7" x14ac:dyDescent="0.3">
      <c r="A63" s="74">
        <v>2007</v>
      </c>
      <c r="B63" s="75" t="s">
        <v>50</v>
      </c>
      <c r="C63" s="76">
        <v>42</v>
      </c>
      <c r="G63"/>
    </row>
    <row r="64" spans="1:7" x14ac:dyDescent="0.3">
      <c r="A64" s="74">
        <v>2008</v>
      </c>
      <c r="B64" s="75" t="s">
        <v>49</v>
      </c>
      <c r="C64" s="76">
        <v>76</v>
      </c>
      <c r="G64"/>
    </row>
    <row r="65" spans="1:7" x14ac:dyDescent="0.3">
      <c r="A65" s="74">
        <v>2008</v>
      </c>
      <c r="B65" s="75" t="s">
        <v>50</v>
      </c>
      <c r="C65" s="76">
        <v>45</v>
      </c>
      <c r="G65"/>
    </row>
    <row r="66" spans="1:7" x14ac:dyDescent="0.3">
      <c r="A66" s="74">
        <v>2009</v>
      </c>
      <c r="B66" s="75" t="s">
        <v>49</v>
      </c>
      <c r="C66" s="76">
        <v>82</v>
      </c>
      <c r="G66"/>
    </row>
    <row r="67" spans="1:7" x14ac:dyDescent="0.3">
      <c r="A67" s="74">
        <v>2009</v>
      </c>
      <c r="B67" s="75" t="s">
        <v>50</v>
      </c>
      <c r="C67" s="76">
        <v>48</v>
      </c>
      <c r="G67"/>
    </row>
    <row r="68" spans="1:7" x14ac:dyDescent="0.3">
      <c r="A68" s="74">
        <v>2010</v>
      </c>
      <c r="B68" s="75" t="s">
        <v>49</v>
      </c>
      <c r="C68" s="76">
        <v>81</v>
      </c>
      <c r="G68"/>
    </row>
    <row r="69" spans="1:7" x14ac:dyDescent="0.3">
      <c r="A69" s="74">
        <v>2010</v>
      </c>
      <c r="B69" s="75" t="s">
        <v>50</v>
      </c>
      <c r="C69" s="76">
        <v>48</v>
      </c>
      <c r="G69"/>
    </row>
    <row r="70" spans="1:7" x14ac:dyDescent="0.3">
      <c r="A70" s="74">
        <v>2011</v>
      </c>
      <c r="B70" s="75" t="s">
        <v>49</v>
      </c>
      <c r="C70" s="76">
        <v>82</v>
      </c>
      <c r="G70"/>
    </row>
    <row r="71" spans="1:7" x14ac:dyDescent="0.3">
      <c r="A71" s="74">
        <v>2011</v>
      </c>
      <c r="B71" s="75" t="s">
        <v>50</v>
      </c>
      <c r="C71" s="76">
        <v>44</v>
      </c>
      <c r="G71"/>
    </row>
    <row r="72" spans="1:7" x14ac:dyDescent="0.3">
      <c r="A72" s="74">
        <v>2012</v>
      </c>
      <c r="B72" s="75" t="s">
        <v>49</v>
      </c>
      <c r="C72" s="76">
        <v>79</v>
      </c>
      <c r="G72"/>
    </row>
    <row r="73" spans="1:7" x14ac:dyDescent="0.3">
      <c r="A73" s="74">
        <v>2012</v>
      </c>
      <c r="B73" s="75" t="s">
        <v>50</v>
      </c>
      <c r="C73" s="76">
        <v>43</v>
      </c>
      <c r="G73"/>
    </row>
    <row r="74" spans="1:7" x14ac:dyDescent="0.3">
      <c r="A74" s="74">
        <v>2013</v>
      </c>
      <c r="B74" s="75" t="s">
        <v>49</v>
      </c>
      <c r="C74" s="76">
        <v>81</v>
      </c>
      <c r="G74"/>
    </row>
    <row r="75" spans="1:7" x14ac:dyDescent="0.3">
      <c r="A75" s="74">
        <v>2013</v>
      </c>
      <c r="B75" s="75" t="s">
        <v>50</v>
      </c>
      <c r="C75" s="76">
        <v>44</v>
      </c>
      <c r="G75"/>
    </row>
    <row r="76" spans="1:7" x14ac:dyDescent="0.3">
      <c r="A76" s="74">
        <v>2014</v>
      </c>
      <c r="B76" s="75" t="s">
        <v>49</v>
      </c>
      <c r="C76" s="76">
        <v>80</v>
      </c>
      <c r="G76"/>
    </row>
    <row r="77" spans="1:7" x14ac:dyDescent="0.3">
      <c r="A77" s="74">
        <v>2014</v>
      </c>
      <c r="B77" s="75" t="s">
        <v>50</v>
      </c>
      <c r="C77" s="76">
        <v>45</v>
      </c>
      <c r="G77"/>
    </row>
    <row r="78" spans="1:7" x14ac:dyDescent="0.3">
      <c r="A78" s="74">
        <v>2015</v>
      </c>
      <c r="B78" s="75" t="s">
        <v>49</v>
      </c>
      <c r="C78" s="76">
        <v>83</v>
      </c>
      <c r="G78"/>
    </row>
    <row r="79" spans="1:7" x14ac:dyDescent="0.3">
      <c r="A79" s="74">
        <v>2015</v>
      </c>
      <c r="B79" s="75" t="s">
        <v>50</v>
      </c>
      <c r="C79" s="76">
        <v>48</v>
      </c>
      <c r="G79"/>
    </row>
    <row r="80" spans="1:7" x14ac:dyDescent="0.3">
      <c r="A80" s="74">
        <v>2016</v>
      </c>
      <c r="B80" s="75" t="s">
        <v>49</v>
      </c>
      <c r="C80" s="76">
        <v>79</v>
      </c>
      <c r="G80"/>
    </row>
    <row r="81" spans="1:7" x14ac:dyDescent="0.3">
      <c r="A81" s="74">
        <v>2016</v>
      </c>
      <c r="B81" s="75" t="s">
        <v>50</v>
      </c>
      <c r="C81" s="76">
        <v>44</v>
      </c>
      <c r="G81"/>
    </row>
    <row r="82" spans="1:7" x14ac:dyDescent="0.3">
      <c r="A82" s="74">
        <v>2017</v>
      </c>
      <c r="B82" s="75" t="s">
        <v>49</v>
      </c>
      <c r="C82" s="76">
        <v>84</v>
      </c>
      <c r="G82"/>
    </row>
    <row r="83" spans="1:7" x14ac:dyDescent="0.3">
      <c r="A83" s="74">
        <v>2017</v>
      </c>
      <c r="B83" s="75" t="s">
        <v>50</v>
      </c>
      <c r="C83" s="76">
        <v>49</v>
      </c>
      <c r="G83"/>
    </row>
    <row r="84" spans="1:7" x14ac:dyDescent="0.3">
      <c r="A84" s="74">
        <v>2018</v>
      </c>
      <c r="B84" s="75" t="s">
        <v>49</v>
      </c>
      <c r="C84" s="76">
        <v>88</v>
      </c>
      <c r="G84"/>
    </row>
    <row r="85" spans="1:7" x14ac:dyDescent="0.3">
      <c r="A85" s="74">
        <v>2018</v>
      </c>
      <c r="B85" s="75" t="s">
        <v>50</v>
      </c>
      <c r="C85" s="76">
        <v>54</v>
      </c>
      <c r="G85"/>
    </row>
    <row r="86" spans="1:7" x14ac:dyDescent="0.3">
      <c r="A86" s="74">
        <v>2019</v>
      </c>
      <c r="B86" s="75" t="s">
        <v>49</v>
      </c>
      <c r="C86" s="76">
        <v>87</v>
      </c>
      <c r="G86"/>
    </row>
    <row r="87" spans="1:7" x14ac:dyDescent="0.3">
      <c r="A87" s="74">
        <v>2019</v>
      </c>
      <c r="B87" s="75" t="s">
        <v>50</v>
      </c>
      <c r="C87" s="76">
        <v>53</v>
      </c>
      <c r="G87"/>
    </row>
    <row r="88" spans="1:7" x14ac:dyDescent="0.3">
      <c r="A88" s="74">
        <v>2020</v>
      </c>
      <c r="B88" s="75" t="s">
        <v>49</v>
      </c>
      <c r="C88" s="76">
        <v>79</v>
      </c>
      <c r="G88"/>
    </row>
    <row r="89" spans="1:7" x14ac:dyDescent="0.3">
      <c r="A89" s="74">
        <v>2020</v>
      </c>
      <c r="B89" s="75" t="s">
        <v>50</v>
      </c>
      <c r="C89" s="76">
        <v>51</v>
      </c>
      <c r="G89"/>
    </row>
    <row r="90" spans="1:7" x14ac:dyDescent="0.3">
      <c r="A90" s="74">
        <v>2021</v>
      </c>
      <c r="B90" s="75" t="s">
        <v>49</v>
      </c>
      <c r="C90" s="72">
        <v>76</v>
      </c>
      <c r="G90"/>
    </row>
    <row r="91" spans="1:7" x14ac:dyDescent="0.3">
      <c r="A91" s="74">
        <v>2021</v>
      </c>
      <c r="B91" s="75" t="s">
        <v>50</v>
      </c>
      <c r="C91" s="72">
        <v>46</v>
      </c>
      <c r="G91"/>
    </row>
    <row r="92" spans="1:7" x14ac:dyDescent="0.3">
      <c r="A92" s="142">
        <v>2022</v>
      </c>
      <c r="B92" s="143" t="s">
        <v>49</v>
      </c>
      <c r="C92" s="144">
        <v>83</v>
      </c>
      <c r="G92"/>
    </row>
    <row r="93" spans="1:7" ht="15" thickBot="1" x14ac:dyDescent="0.35">
      <c r="A93" s="77">
        <v>2022</v>
      </c>
      <c r="B93" s="78" t="s">
        <v>50</v>
      </c>
      <c r="C93" s="136">
        <v>52</v>
      </c>
      <c r="G93"/>
    </row>
    <row r="94" spans="1:7" x14ac:dyDescent="0.3">
      <c r="G94"/>
    </row>
    <row r="95" spans="1:7" x14ac:dyDescent="0.3">
      <c r="C95"/>
      <c r="G95"/>
    </row>
    <row r="96" spans="1:7" x14ac:dyDescent="0.3">
      <c r="G96"/>
    </row>
    <row r="97" spans="7:7" x14ac:dyDescent="0.3">
      <c r="G97"/>
    </row>
    <row r="98" spans="7:7" x14ac:dyDescent="0.3">
      <c r="G98"/>
    </row>
    <row r="99" spans="7:7" x14ac:dyDescent="0.3">
      <c r="G99"/>
    </row>
    <row r="100" spans="7:7" x14ac:dyDescent="0.3">
      <c r="G100"/>
    </row>
    <row r="101" spans="7:7" x14ac:dyDescent="0.3">
      <c r="G101"/>
    </row>
    <row r="102" spans="7:7" x14ac:dyDescent="0.3">
      <c r="G102"/>
    </row>
    <row r="103" spans="7:7" x14ac:dyDescent="0.3">
      <c r="G103"/>
    </row>
    <row r="104" spans="7:7" x14ac:dyDescent="0.3">
      <c r="G104"/>
    </row>
    <row r="105" spans="7:7" x14ac:dyDescent="0.3">
      <c r="G105"/>
    </row>
    <row r="106" spans="7:7" x14ac:dyDescent="0.3">
      <c r="G106"/>
    </row>
    <row r="107" spans="7:7" x14ac:dyDescent="0.3">
      <c r="G107"/>
    </row>
    <row r="108" spans="7:7" x14ac:dyDescent="0.3">
      <c r="G108"/>
    </row>
    <row r="109" spans="7:7" x14ac:dyDescent="0.3">
      <c r="G109"/>
    </row>
    <row r="110" spans="7:7" x14ac:dyDescent="0.3">
      <c r="G110"/>
    </row>
    <row r="111" spans="7:7" x14ac:dyDescent="0.3">
      <c r="G111"/>
    </row>
    <row r="112" spans="7:7" x14ac:dyDescent="0.3">
      <c r="G112"/>
    </row>
  </sheetData>
  <mergeCells count="20">
    <mergeCell ref="E37:F37"/>
    <mergeCell ref="A40:C40"/>
    <mergeCell ref="A23:C23"/>
    <mergeCell ref="A18:B19"/>
    <mergeCell ref="A39:C39"/>
    <mergeCell ref="A22:C22"/>
    <mergeCell ref="A34:C36"/>
    <mergeCell ref="E22:G22"/>
    <mergeCell ref="E23:G23"/>
    <mergeCell ref="I1:K1"/>
    <mergeCell ref="I15:J15"/>
    <mergeCell ref="A1:C1"/>
    <mergeCell ref="A16:B16"/>
    <mergeCell ref="E1:G1"/>
    <mergeCell ref="A2:C2"/>
    <mergeCell ref="E2:G2"/>
    <mergeCell ref="I2:K2"/>
    <mergeCell ref="E15:G17"/>
    <mergeCell ref="E13:F13"/>
    <mergeCell ref="I17:K19"/>
  </mergeCells>
  <pageMargins left="0.7" right="0.7" top="0.75" bottom="0.75" header="0.3" footer="0.3"/>
  <pageSetup paperSize="9" orientation="portrait" horizontalDpi="4294967293" r:id="rId1"/>
  <ignoredErrors>
    <ignoredError sqref="A4:A15 E11:E12 I4:J4 I10:J10 E4:E10 I5:I9 I11:I14 A25:A32 E25:E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95A0-7950-40B0-A5D9-DC43B00A34D2}">
  <sheetPr>
    <tabColor theme="9"/>
  </sheetPr>
  <dimension ref="A1:G45"/>
  <sheetViews>
    <sheetView tabSelected="1" topLeftCell="A2" zoomScaleNormal="100" workbookViewId="0">
      <selection activeCell="C21" sqref="C21"/>
    </sheetView>
  </sheetViews>
  <sheetFormatPr baseColWidth="10" defaultRowHeight="14.4" x14ac:dyDescent="0.3"/>
  <cols>
    <col min="1" max="1" width="46.88671875" customWidth="1"/>
    <col min="2" max="5" width="13.77734375" customWidth="1"/>
  </cols>
  <sheetData>
    <row r="1" spans="1:7" ht="28.5" customHeight="1" thickBot="1" x14ac:dyDescent="0.35">
      <c r="A1" s="172" t="s">
        <v>168</v>
      </c>
      <c r="B1" s="173"/>
      <c r="C1" s="173"/>
      <c r="D1" s="173"/>
      <c r="E1" s="174"/>
    </row>
    <row r="2" spans="1:7" ht="47.55" customHeight="1" x14ac:dyDescent="0.3">
      <c r="A2" s="24" t="s">
        <v>80</v>
      </c>
      <c r="B2" s="25" t="s">
        <v>51</v>
      </c>
      <c r="C2" s="25" t="s">
        <v>81</v>
      </c>
      <c r="D2" s="57" t="s">
        <v>156</v>
      </c>
      <c r="E2" s="26" t="s">
        <v>82</v>
      </c>
    </row>
    <row r="3" spans="1:7" x14ac:dyDescent="0.3">
      <c r="A3" s="52" t="s">
        <v>41</v>
      </c>
      <c r="B3" s="48">
        <v>2015</v>
      </c>
      <c r="C3" s="5">
        <v>9014</v>
      </c>
      <c r="D3" s="49"/>
      <c r="E3" s="51"/>
    </row>
    <row r="4" spans="1:7" x14ac:dyDescent="0.3">
      <c r="A4" s="52" t="s">
        <v>157</v>
      </c>
      <c r="B4" s="48">
        <v>2015</v>
      </c>
      <c r="C4" s="93">
        <v>14525</v>
      </c>
      <c r="D4" s="49"/>
      <c r="E4" s="51"/>
    </row>
    <row r="5" spans="1:7" x14ac:dyDescent="0.3">
      <c r="A5" s="52" t="s">
        <v>42</v>
      </c>
      <c r="B5" s="48">
        <v>2015</v>
      </c>
      <c r="C5" s="48">
        <v>8708</v>
      </c>
      <c r="D5" s="49"/>
      <c r="E5" s="51"/>
    </row>
    <row r="6" spans="1:7" x14ac:dyDescent="0.3">
      <c r="A6" s="52" t="s">
        <v>43</v>
      </c>
      <c r="B6" s="48">
        <v>2015</v>
      </c>
      <c r="C6" s="48">
        <v>5511</v>
      </c>
      <c r="D6" s="49"/>
      <c r="E6" s="51"/>
    </row>
    <row r="7" spans="1:7" x14ac:dyDescent="0.3">
      <c r="A7" s="52" t="s">
        <v>47</v>
      </c>
      <c r="B7" s="48">
        <v>2015</v>
      </c>
      <c r="C7" s="93">
        <v>16697</v>
      </c>
      <c r="D7" s="49"/>
      <c r="E7" s="51"/>
    </row>
    <row r="8" spans="1:7" x14ac:dyDescent="0.3">
      <c r="A8" s="52" t="s">
        <v>41</v>
      </c>
      <c r="B8" s="48" t="s">
        <v>155</v>
      </c>
      <c r="C8" s="48">
        <v>9047</v>
      </c>
      <c r="D8" s="50">
        <f>(C8-C3)/C3</f>
        <v>3.6609718216108274E-3</v>
      </c>
      <c r="E8" s="53">
        <f>C8/(SUM($C$8:$C$12))</f>
        <v>0.18698330026455026</v>
      </c>
      <c r="G8" s="108"/>
    </row>
    <row r="9" spans="1:7" x14ac:dyDescent="0.3">
      <c r="A9" s="52" t="s">
        <v>157</v>
      </c>
      <c r="B9" s="48" t="s">
        <v>155</v>
      </c>
      <c r="C9" s="93">
        <v>11963</v>
      </c>
      <c r="D9" s="50">
        <f t="shared" ref="D9:D12" si="0">(C9-C4)/C4</f>
        <v>-0.17638554216867469</v>
      </c>
      <c r="E9" s="53">
        <f t="shared" ref="E9:E12" si="1">C9/(SUM($C$8:$C$12))</f>
        <v>0.24725115740740741</v>
      </c>
      <c r="G9" s="108"/>
    </row>
    <row r="10" spans="1:7" x14ac:dyDescent="0.3">
      <c r="A10" s="52" t="s">
        <v>42</v>
      </c>
      <c r="B10" s="48" t="s">
        <v>155</v>
      </c>
      <c r="C10" s="93">
        <v>7529</v>
      </c>
      <c r="D10" s="50">
        <f t="shared" si="0"/>
        <v>-0.13539274230592557</v>
      </c>
      <c r="E10" s="53">
        <f t="shared" si="1"/>
        <v>0.15560929232804233</v>
      </c>
      <c r="G10" s="108"/>
    </row>
    <row r="11" spans="1:7" x14ac:dyDescent="0.3">
      <c r="A11" s="52" t="s">
        <v>43</v>
      </c>
      <c r="B11" s="48" t="s">
        <v>155</v>
      </c>
      <c r="C11" s="93">
        <v>5541</v>
      </c>
      <c r="D11" s="50">
        <f t="shared" si="0"/>
        <v>5.4436581382689168E-3</v>
      </c>
      <c r="E11" s="53">
        <f t="shared" si="1"/>
        <v>0.11452132936507936</v>
      </c>
      <c r="G11" s="108"/>
    </row>
    <row r="12" spans="1:7" ht="15" thickBot="1" x14ac:dyDescent="0.35">
      <c r="A12" s="54" t="s">
        <v>47</v>
      </c>
      <c r="B12" s="55" t="s">
        <v>155</v>
      </c>
      <c r="C12" s="94">
        <v>14304</v>
      </c>
      <c r="D12" s="58">
        <f t="shared" si="0"/>
        <v>-0.14331915913038271</v>
      </c>
      <c r="E12" s="56">
        <f t="shared" si="1"/>
        <v>0.29563492063492064</v>
      </c>
      <c r="G12" s="108"/>
    </row>
    <row r="13" spans="1:7" ht="15" thickBot="1" x14ac:dyDescent="0.35"/>
    <row r="14" spans="1:7" ht="28.05" customHeight="1" thickBot="1" x14ac:dyDescent="0.35">
      <c r="A14" s="175" t="s">
        <v>169</v>
      </c>
      <c r="B14" s="176"/>
      <c r="C14" s="176"/>
      <c r="D14" s="177"/>
    </row>
    <row r="15" spans="1:7" ht="56.4" x14ac:dyDescent="0.3">
      <c r="A15" s="24" t="s">
        <v>51</v>
      </c>
      <c r="B15" s="25" t="s">
        <v>67</v>
      </c>
      <c r="C15" s="25" t="s">
        <v>68</v>
      </c>
      <c r="D15" s="61" t="s">
        <v>158</v>
      </c>
    </row>
    <row r="16" spans="1:7" x14ac:dyDescent="0.3">
      <c r="A16" s="59">
        <v>2015</v>
      </c>
      <c r="B16" s="91">
        <v>7877698</v>
      </c>
      <c r="C16" s="138">
        <v>6.9</v>
      </c>
      <c r="D16" s="51"/>
    </row>
    <row r="17" spans="1:4" ht="15" thickBot="1" x14ac:dyDescent="0.35">
      <c r="A17" s="60" t="s">
        <v>155</v>
      </c>
      <c r="B17" s="92">
        <v>8156391</v>
      </c>
      <c r="C17" s="139">
        <v>5.9</v>
      </c>
      <c r="D17" s="56">
        <f>(C17-C16)/C16</f>
        <v>-0.14492753623188406</v>
      </c>
    </row>
    <row r="18" spans="1:4" ht="15" thickBot="1" x14ac:dyDescent="0.35">
      <c r="B18" s="96"/>
    </row>
    <row r="19" spans="1:4" ht="28.5" customHeight="1" thickBot="1" x14ac:dyDescent="0.35">
      <c r="A19" s="172" t="s">
        <v>173</v>
      </c>
      <c r="B19" s="173"/>
      <c r="C19" s="173"/>
      <c r="D19" s="174"/>
    </row>
    <row r="20" spans="1:4" ht="43.2" x14ac:dyDescent="0.3">
      <c r="A20" s="24" t="s">
        <v>83</v>
      </c>
      <c r="B20" s="25" t="s">
        <v>51</v>
      </c>
      <c r="C20" s="25" t="s">
        <v>81</v>
      </c>
      <c r="D20" s="61" t="s">
        <v>84</v>
      </c>
    </row>
    <row r="21" spans="1:4" x14ac:dyDescent="0.3">
      <c r="A21" s="62" t="s">
        <v>59</v>
      </c>
      <c r="B21" s="48" t="s">
        <v>155</v>
      </c>
      <c r="C21" s="93">
        <v>14775</v>
      </c>
      <c r="D21" s="153">
        <f>(C21/SUM(C21:C23))</f>
        <v>0.30536954365079366</v>
      </c>
    </row>
    <row r="22" spans="1:4" x14ac:dyDescent="0.3">
      <c r="A22" s="62" t="s">
        <v>62</v>
      </c>
      <c r="B22" s="48" t="s">
        <v>155</v>
      </c>
      <c r="C22" s="93">
        <v>29077</v>
      </c>
      <c r="D22" s="153">
        <f>(C22/SUM(C21:C23))</f>
        <v>0.60096312830687826</v>
      </c>
    </row>
    <row r="23" spans="1:4" ht="15" thickBot="1" x14ac:dyDescent="0.35">
      <c r="A23" s="63" t="s">
        <v>61</v>
      </c>
      <c r="B23" s="55" t="s">
        <v>155</v>
      </c>
      <c r="C23" s="94">
        <v>4532</v>
      </c>
      <c r="D23" s="154">
        <f>(C23/SUM(C21:C23))</f>
        <v>9.3667328042328038E-2</v>
      </c>
    </row>
    <row r="25" spans="1:4" x14ac:dyDescent="0.3">
      <c r="A25" t="s">
        <v>85</v>
      </c>
    </row>
    <row r="42" spans="1:4" ht="15" thickBot="1" x14ac:dyDescent="0.35">
      <c r="A42" s="20"/>
      <c r="B42" s="21"/>
      <c r="C42" s="22"/>
      <c r="D42" s="21"/>
    </row>
    <row r="43" spans="1:4" ht="15" thickBot="1" x14ac:dyDescent="0.35">
      <c r="A43" s="20"/>
      <c r="B43" s="21"/>
      <c r="C43" s="22"/>
      <c r="D43" s="21"/>
    </row>
    <row r="44" spans="1:4" ht="15" thickBot="1" x14ac:dyDescent="0.35">
      <c r="A44" s="20"/>
      <c r="B44" s="21"/>
      <c r="C44" s="22"/>
      <c r="D44" s="21"/>
    </row>
    <row r="45" spans="1:4" ht="15" thickBot="1" x14ac:dyDescent="0.35">
      <c r="A45" s="20"/>
      <c r="B45" s="21"/>
      <c r="C45" s="22"/>
      <c r="D45" s="21"/>
    </row>
  </sheetData>
  <mergeCells count="3">
    <mergeCell ref="A19:D19"/>
    <mergeCell ref="A1:E1"/>
    <mergeCell ref="A14:D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04A4-A9FD-4D36-AB14-5587166F2546}">
  <sheetPr>
    <tabColor theme="9"/>
  </sheetPr>
  <dimension ref="A1:E50"/>
  <sheetViews>
    <sheetView topLeftCell="A30" workbookViewId="0">
      <selection activeCell="C3" sqref="C3:C7"/>
    </sheetView>
  </sheetViews>
  <sheetFormatPr baseColWidth="10" defaultColWidth="8.6640625" defaultRowHeight="14.4" x14ac:dyDescent="0.3"/>
  <cols>
    <col min="1" max="1" width="28.6640625" customWidth="1"/>
    <col min="2" max="2" width="44.6640625" customWidth="1"/>
    <col min="3" max="3" width="12.33203125" customWidth="1"/>
    <col min="4" max="4" width="8.33203125" customWidth="1"/>
    <col min="5" max="1013" width="10.6640625" customWidth="1"/>
  </cols>
  <sheetData>
    <row r="1" spans="1:5" ht="33" customHeight="1" thickBot="1" x14ac:dyDescent="0.35">
      <c r="A1" s="172" t="s">
        <v>137</v>
      </c>
      <c r="B1" s="173"/>
      <c r="C1" s="174"/>
    </row>
    <row r="2" spans="1:5" ht="33.450000000000003" customHeight="1" x14ac:dyDescent="0.3">
      <c r="A2" s="24" t="s">
        <v>114</v>
      </c>
      <c r="B2" s="57" t="s">
        <v>115</v>
      </c>
      <c r="C2" s="61" t="s">
        <v>138</v>
      </c>
    </row>
    <row r="3" spans="1:5" x14ac:dyDescent="0.3">
      <c r="A3" s="117" t="s">
        <v>122</v>
      </c>
      <c r="B3" s="110" t="s">
        <v>118</v>
      </c>
      <c r="C3" s="113">
        <v>314715.99819999997</v>
      </c>
      <c r="D3" s="102"/>
    </row>
    <row r="4" spans="1:5" x14ac:dyDescent="0.3">
      <c r="A4" s="117" t="s">
        <v>119</v>
      </c>
      <c r="B4" s="110" t="s">
        <v>118</v>
      </c>
      <c r="C4" s="112">
        <v>5828.7672000000002</v>
      </c>
      <c r="D4" s="102"/>
    </row>
    <row r="5" spans="1:5" x14ac:dyDescent="0.3">
      <c r="A5" s="117" t="s">
        <v>117</v>
      </c>
      <c r="B5" s="110" t="s">
        <v>118</v>
      </c>
      <c r="C5" s="112">
        <v>9741.3637999999992</v>
      </c>
      <c r="D5" s="102"/>
    </row>
    <row r="6" spans="1:5" x14ac:dyDescent="0.3">
      <c r="A6" s="117" t="s">
        <v>120</v>
      </c>
      <c r="B6" s="110" t="s">
        <v>118</v>
      </c>
      <c r="C6" s="113">
        <v>584157.04920000001</v>
      </c>
      <c r="D6" s="102"/>
      <c r="E6" s="102"/>
    </row>
    <row r="7" spans="1:5" x14ac:dyDescent="0.3">
      <c r="A7" s="117" t="s">
        <v>121</v>
      </c>
      <c r="B7" s="110" t="s">
        <v>118</v>
      </c>
      <c r="C7" s="113">
        <v>677265.42879999999</v>
      </c>
      <c r="D7" s="102"/>
      <c r="E7" s="102"/>
    </row>
    <row r="8" spans="1:5" ht="8.5500000000000007" customHeight="1" x14ac:dyDescent="0.3">
      <c r="A8" s="117"/>
      <c r="B8" s="110"/>
      <c r="C8" s="113"/>
      <c r="D8" s="102"/>
      <c r="E8" s="102"/>
    </row>
    <row r="9" spans="1:5" x14ac:dyDescent="0.3">
      <c r="A9" s="117" t="s">
        <v>122</v>
      </c>
      <c r="B9" s="110" t="s">
        <v>123</v>
      </c>
      <c r="C9" s="113">
        <v>16740.2127</v>
      </c>
      <c r="D9" s="102"/>
      <c r="E9" s="102"/>
    </row>
    <row r="10" spans="1:5" x14ac:dyDescent="0.3">
      <c r="A10" s="117" t="s">
        <v>119</v>
      </c>
      <c r="B10" s="110" t="s">
        <v>123</v>
      </c>
      <c r="C10" s="113">
        <v>336.923</v>
      </c>
      <c r="D10" s="102"/>
      <c r="E10" s="102"/>
    </row>
    <row r="11" spans="1:5" x14ac:dyDescent="0.3">
      <c r="A11" s="117" t="s">
        <v>117</v>
      </c>
      <c r="B11" s="110" t="s">
        <v>123</v>
      </c>
      <c r="C11" s="113">
        <v>773.1241</v>
      </c>
      <c r="D11" s="102"/>
      <c r="E11" s="102"/>
    </row>
    <row r="12" spans="1:5" x14ac:dyDescent="0.3">
      <c r="A12" s="117" t="s">
        <v>120</v>
      </c>
      <c r="B12" s="110" t="s">
        <v>123</v>
      </c>
      <c r="C12" s="113">
        <v>19602.585500000001</v>
      </c>
      <c r="D12" s="102"/>
    </row>
    <row r="13" spans="1:5" ht="15" thickBot="1" x14ac:dyDescent="0.35">
      <c r="A13" s="118" t="s">
        <v>121</v>
      </c>
      <c r="B13" s="114" t="s">
        <v>123</v>
      </c>
      <c r="C13" s="115">
        <v>23763.6993</v>
      </c>
      <c r="D13" s="102"/>
      <c r="E13" s="102"/>
    </row>
    <row r="14" spans="1:5" x14ac:dyDescent="0.3">
      <c r="D14" s="102"/>
      <c r="E14" s="102"/>
    </row>
    <row r="17" spans="1:5" ht="9.4499999999999993" customHeight="1" thickBot="1" x14ac:dyDescent="0.35"/>
    <row r="18" spans="1:5" ht="30.45" customHeight="1" thickBot="1" x14ac:dyDescent="0.35">
      <c r="A18" s="172" t="s">
        <v>140</v>
      </c>
      <c r="B18" s="173"/>
      <c r="C18" s="173"/>
    </row>
    <row r="19" spans="1:5" ht="30.45" customHeight="1" thickBot="1" x14ac:dyDescent="0.35">
      <c r="A19" s="124" t="s">
        <v>114</v>
      </c>
      <c r="B19" s="125" t="s">
        <v>115</v>
      </c>
      <c r="C19" s="126" t="s">
        <v>116</v>
      </c>
    </row>
    <row r="20" spans="1:5" x14ac:dyDescent="0.3">
      <c r="A20" s="123" t="s">
        <v>124</v>
      </c>
      <c r="B20" s="116" t="s">
        <v>125</v>
      </c>
      <c r="C20" s="128">
        <v>0</v>
      </c>
    </row>
    <row r="21" spans="1:5" x14ac:dyDescent="0.3">
      <c r="A21" s="117" t="s">
        <v>126</v>
      </c>
      <c r="B21" s="110" t="s">
        <v>125</v>
      </c>
      <c r="C21" s="129">
        <v>1.136709E-2</v>
      </c>
    </row>
    <row r="22" spans="1:5" x14ac:dyDescent="0.3">
      <c r="A22" s="117" t="s">
        <v>139</v>
      </c>
      <c r="B22" s="110" t="s">
        <v>125</v>
      </c>
      <c r="C22" s="129">
        <v>0</v>
      </c>
    </row>
    <row r="23" spans="1:5" x14ac:dyDescent="0.3">
      <c r="A23" s="117" t="s">
        <v>127</v>
      </c>
      <c r="B23" s="110" t="s">
        <v>128</v>
      </c>
      <c r="C23" s="129">
        <v>-36.050422009999998</v>
      </c>
    </row>
    <row r="24" spans="1:5" x14ac:dyDescent="0.3">
      <c r="A24" s="117" t="s">
        <v>129</v>
      </c>
      <c r="B24" s="110" t="s">
        <v>128</v>
      </c>
      <c r="C24" s="129">
        <v>-1.06202208</v>
      </c>
    </row>
    <row r="25" spans="1:5" x14ac:dyDescent="0.3">
      <c r="A25" s="117" t="s">
        <v>130</v>
      </c>
      <c r="B25" s="110" t="s">
        <v>128</v>
      </c>
      <c r="C25" s="129">
        <v>-6.7075299399999997</v>
      </c>
    </row>
    <row r="26" spans="1:5" x14ac:dyDescent="0.3">
      <c r="A26" s="117" t="s">
        <v>131</v>
      </c>
      <c r="B26" s="110" t="s">
        <v>128</v>
      </c>
      <c r="C26" s="129">
        <v>2.520851E-2</v>
      </c>
    </row>
    <row r="27" spans="1:5" x14ac:dyDescent="0.3">
      <c r="A27" s="117" t="s">
        <v>132</v>
      </c>
      <c r="B27" s="110" t="s">
        <v>128</v>
      </c>
      <c r="C27" s="129">
        <v>-8.6192669999999999E-2</v>
      </c>
    </row>
    <row r="28" spans="1:5" x14ac:dyDescent="0.3">
      <c r="A28" s="117" t="s">
        <v>133</v>
      </c>
      <c r="B28" s="110" t="s">
        <v>128</v>
      </c>
      <c r="C28" s="129">
        <v>-69.395552440000003</v>
      </c>
      <c r="E28" s="105"/>
    </row>
    <row r="29" spans="1:5" ht="6.45" customHeight="1" x14ac:dyDescent="0.3">
      <c r="A29" s="117"/>
      <c r="B29" s="110"/>
      <c r="C29" s="122"/>
      <c r="E29" s="105"/>
    </row>
    <row r="30" spans="1:5" x14ac:dyDescent="0.3">
      <c r="A30" s="117" t="s">
        <v>127</v>
      </c>
      <c r="B30" s="110" t="s">
        <v>134</v>
      </c>
      <c r="C30" s="129">
        <v>124.31180003</v>
      </c>
    </row>
    <row r="31" spans="1:5" x14ac:dyDescent="0.3">
      <c r="A31" s="117" t="s">
        <v>124</v>
      </c>
      <c r="B31" s="110" t="s">
        <v>134</v>
      </c>
      <c r="C31" s="129">
        <v>0</v>
      </c>
    </row>
    <row r="32" spans="1:5" x14ac:dyDescent="0.3">
      <c r="A32" s="117" t="s">
        <v>129</v>
      </c>
      <c r="B32" s="110" t="s">
        <v>134</v>
      </c>
      <c r="C32" s="129">
        <v>50.863126360000003</v>
      </c>
    </row>
    <row r="33" spans="1:5" x14ac:dyDescent="0.3">
      <c r="A33" s="117" t="s">
        <v>130</v>
      </c>
      <c r="B33" s="110" t="s">
        <v>134</v>
      </c>
      <c r="C33" s="129">
        <v>23.129413570000001</v>
      </c>
    </row>
    <row r="34" spans="1:5" x14ac:dyDescent="0.3">
      <c r="A34" s="117" t="s">
        <v>131</v>
      </c>
      <c r="B34" s="110" t="s">
        <v>134</v>
      </c>
      <c r="C34" s="129">
        <v>11.35518375</v>
      </c>
    </row>
    <row r="35" spans="1:5" x14ac:dyDescent="0.3">
      <c r="A35" s="117" t="s">
        <v>132</v>
      </c>
      <c r="B35" s="110" t="s">
        <v>134</v>
      </c>
      <c r="C35" s="129">
        <v>5.2237983100000003</v>
      </c>
    </row>
    <row r="36" spans="1:5" x14ac:dyDescent="0.3">
      <c r="A36" s="117" t="s">
        <v>133</v>
      </c>
      <c r="B36" s="110" t="s">
        <v>134</v>
      </c>
      <c r="C36" s="129">
        <v>365.23974971000001</v>
      </c>
    </row>
    <row r="37" spans="1:5" x14ac:dyDescent="0.3">
      <c r="A37" s="117" t="s">
        <v>126</v>
      </c>
      <c r="B37" s="110" t="s">
        <v>134</v>
      </c>
      <c r="C37" s="129">
        <v>1.17671741</v>
      </c>
    </row>
    <row r="38" spans="1:5" ht="15" thickBot="1" x14ac:dyDescent="0.35">
      <c r="A38" s="118" t="s">
        <v>139</v>
      </c>
      <c r="B38" s="114" t="s">
        <v>134</v>
      </c>
      <c r="C38" s="130">
        <v>0</v>
      </c>
      <c r="E38" s="105"/>
    </row>
    <row r="39" spans="1:5" ht="4.95" customHeight="1" x14ac:dyDescent="0.3">
      <c r="A39" s="120"/>
      <c r="B39" s="8"/>
      <c r="C39" s="127"/>
      <c r="E39" s="105"/>
    </row>
    <row r="40" spans="1:5" x14ac:dyDescent="0.3">
      <c r="A40" s="119" t="s">
        <v>141</v>
      </c>
    </row>
    <row r="42" spans="1:5" ht="15" thickBot="1" x14ac:dyDescent="0.35"/>
    <row r="43" spans="1:5" ht="34.5" customHeight="1" thickBot="1" x14ac:dyDescent="0.35">
      <c r="A43" s="172" t="s">
        <v>142</v>
      </c>
      <c r="B43" s="173"/>
      <c r="C43" s="173"/>
      <c r="D43" s="109"/>
    </row>
    <row r="44" spans="1:5" ht="33.450000000000003" customHeight="1" thickBot="1" x14ac:dyDescent="0.35">
      <c r="A44" s="124" t="s">
        <v>114</v>
      </c>
      <c r="B44" s="125" t="s">
        <v>115</v>
      </c>
      <c r="C44" s="125" t="s">
        <v>116</v>
      </c>
      <c r="D44" s="126" t="s">
        <v>135</v>
      </c>
      <c r="E44" s="5"/>
    </row>
    <row r="45" spans="1:5" ht="15" thickBot="1" x14ac:dyDescent="0.35">
      <c r="A45" s="120" t="s">
        <v>120</v>
      </c>
      <c r="B45" s="103" t="s">
        <v>136</v>
      </c>
      <c r="C45" s="131">
        <v>3587.2730000000001</v>
      </c>
      <c r="D45" s="106">
        <v>12</v>
      </c>
      <c r="E45" s="5"/>
    </row>
    <row r="46" spans="1:5" ht="15" thickBot="1" x14ac:dyDescent="0.35">
      <c r="A46" s="120" t="s">
        <v>121</v>
      </c>
      <c r="B46" s="103" t="s">
        <v>136</v>
      </c>
      <c r="C46" s="131">
        <v>25475.691999999999</v>
      </c>
      <c r="D46" s="106">
        <v>88</v>
      </c>
      <c r="E46" s="5"/>
    </row>
    <row r="47" spans="1:5" ht="15" thickBot="1" x14ac:dyDescent="0.35">
      <c r="A47" s="120" t="s">
        <v>120</v>
      </c>
      <c r="B47" s="103" t="s">
        <v>123</v>
      </c>
      <c r="C47" s="131">
        <v>19602.585999999999</v>
      </c>
      <c r="D47" s="106">
        <v>45</v>
      </c>
      <c r="E47" s="5"/>
    </row>
    <row r="48" spans="1:5" ht="15" thickBot="1" x14ac:dyDescent="0.35">
      <c r="A48" s="121" t="s">
        <v>121</v>
      </c>
      <c r="B48" s="104" t="s">
        <v>123</v>
      </c>
      <c r="C48" s="132">
        <v>23763.699000000001</v>
      </c>
      <c r="D48" s="107">
        <v>55</v>
      </c>
      <c r="E48" s="5"/>
    </row>
    <row r="49" spans="1:1" ht="6.45" customHeight="1" x14ac:dyDescent="0.3"/>
    <row r="50" spans="1:1" x14ac:dyDescent="0.3">
      <c r="A50" s="119" t="s">
        <v>141</v>
      </c>
    </row>
  </sheetData>
  <mergeCells count="3">
    <mergeCell ref="A1:C1"/>
    <mergeCell ref="A18:C18"/>
    <mergeCell ref="A43:C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3ECC-44B0-4C15-93C1-18B012FF6998}">
  <sheetPr>
    <tabColor rgb="FF92D050"/>
  </sheetPr>
  <dimension ref="A1:K44"/>
  <sheetViews>
    <sheetView zoomScale="106" zoomScaleNormal="106" workbookViewId="0">
      <selection activeCell="F17" sqref="F17"/>
    </sheetView>
  </sheetViews>
  <sheetFormatPr baseColWidth="10" defaultRowHeight="14.4" x14ac:dyDescent="0.3"/>
  <cols>
    <col min="1" max="1" width="17.6640625" customWidth="1"/>
    <col min="2" max="2" width="36.6640625" customWidth="1"/>
    <col min="3" max="3" width="12.5546875" customWidth="1"/>
    <col min="4" max="4" width="15" customWidth="1"/>
    <col min="6" max="8" width="16.77734375" customWidth="1"/>
    <col min="9" max="9" width="15.88671875" customWidth="1"/>
    <col min="10" max="10" width="11.6640625" customWidth="1"/>
    <col min="11" max="11" width="12.109375" customWidth="1"/>
  </cols>
  <sheetData>
    <row r="1" spans="1:11" ht="28.5" customHeight="1" thickBot="1" x14ac:dyDescent="0.35">
      <c r="A1" s="172" t="s">
        <v>170</v>
      </c>
      <c r="B1" s="173"/>
      <c r="C1" s="173"/>
      <c r="D1" s="174"/>
      <c r="F1" s="172" t="s">
        <v>172</v>
      </c>
      <c r="G1" s="173"/>
      <c r="H1" s="173"/>
      <c r="I1" s="174"/>
    </row>
    <row r="2" spans="1:11" ht="45.45" customHeight="1" x14ac:dyDescent="0.3">
      <c r="A2" s="24" t="s">
        <v>51</v>
      </c>
      <c r="B2" s="25" t="s">
        <v>86</v>
      </c>
      <c r="C2" s="25" t="s">
        <v>88</v>
      </c>
      <c r="D2" s="61" t="s">
        <v>161</v>
      </c>
      <c r="F2" s="24" t="s">
        <v>83</v>
      </c>
      <c r="G2" s="25" t="s">
        <v>86</v>
      </c>
      <c r="H2" s="25" t="s">
        <v>87</v>
      </c>
      <c r="I2" s="61" t="s">
        <v>89</v>
      </c>
    </row>
    <row r="3" spans="1:11" x14ac:dyDescent="0.3">
      <c r="A3" s="59">
        <v>2005</v>
      </c>
      <c r="B3" s="32" t="s">
        <v>36</v>
      </c>
      <c r="C3" s="93">
        <v>40771.251550000001</v>
      </c>
      <c r="D3" s="34"/>
      <c r="F3" s="62" t="s">
        <v>58</v>
      </c>
      <c r="G3" s="66" t="s">
        <v>35</v>
      </c>
      <c r="H3" s="133">
        <v>30136.595259999998</v>
      </c>
      <c r="I3" s="67">
        <f>H3/SUM(H3:H4)</f>
        <v>0.38656800956478127</v>
      </c>
      <c r="J3" s="108"/>
      <c r="K3" s="108"/>
    </row>
    <row r="4" spans="1:11" x14ac:dyDescent="0.3">
      <c r="A4" s="59">
        <v>2015</v>
      </c>
      <c r="B4" s="32" t="s">
        <v>35</v>
      </c>
      <c r="C4" s="93">
        <v>94769.759460000001</v>
      </c>
      <c r="D4" s="34"/>
      <c r="F4" s="52" t="s">
        <v>61</v>
      </c>
      <c r="G4" s="66" t="s">
        <v>35</v>
      </c>
      <c r="H4" s="134">
        <v>47822.766390047997</v>
      </c>
      <c r="I4" s="67">
        <f>H4/SUM(H3:H4)</f>
        <v>0.61343199043521868</v>
      </c>
      <c r="J4" s="108"/>
      <c r="K4" s="108"/>
    </row>
    <row r="5" spans="1:11" x14ac:dyDescent="0.3">
      <c r="A5" s="59">
        <v>2015</v>
      </c>
      <c r="B5" s="32" t="s">
        <v>38</v>
      </c>
      <c r="C5" s="93">
        <v>87313.104699999996</v>
      </c>
      <c r="D5" s="34"/>
      <c r="F5" s="62" t="s">
        <v>59</v>
      </c>
      <c r="G5" s="66" t="s">
        <v>45</v>
      </c>
      <c r="H5" s="111">
        <v>81349.466419999997</v>
      </c>
      <c r="I5" s="67">
        <f>H5/SUM(H5:H6)</f>
        <v>0.96341858500368627</v>
      </c>
      <c r="J5" s="108"/>
      <c r="K5" s="108"/>
    </row>
    <row r="6" spans="1:11" x14ac:dyDescent="0.3">
      <c r="A6" s="59">
        <v>2015</v>
      </c>
      <c r="B6" s="32" t="s">
        <v>37</v>
      </c>
      <c r="C6" s="93">
        <v>121154.4896</v>
      </c>
      <c r="D6" s="34"/>
      <c r="F6" s="62" t="s">
        <v>61</v>
      </c>
      <c r="G6" s="66" t="s">
        <v>45</v>
      </c>
      <c r="H6" s="134">
        <v>3088.8739714600001</v>
      </c>
      <c r="I6" s="67">
        <f>H6/SUM(H5:H6)</f>
        <v>3.6581414996313753E-2</v>
      </c>
      <c r="J6" s="108"/>
      <c r="K6" s="108"/>
    </row>
    <row r="7" spans="1:11" x14ac:dyDescent="0.3">
      <c r="A7" s="59">
        <v>2015</v>
      </c>
      <c r="B7" s="32" t="s">
        <v>39</v>
      </c>
      <c r="C7" s="93">
        <v>38149.52218</v>
      </c>
      <c r="D7" s="34"/>
      <c r="F7" s="62" t="s">
        <v>60</v>
      </c>
      <c r="G7" s="66" t="s">
        <v>46</v>
      </c>
      <c r="H7" s="111">
        <v>48473.949520000002</v>
      </c>
      <c r="I7" s="67">
        <f>H7/SUM(H7:H8)</f>
        <v>0.56218441325766733</v>
      </c>
      <c r="J7" s="108"/>
      <c r="K7" s="108"/>
    </row>
    <row r="8" spans="1:11" x14ac:dyDescent="0.3">
      <c r="A8" s="59">
        <v>2015</v>
      </c>
      <c r="B8" s="32" t="s">
        <v>40</v>
      </c>
      <c r="C8" s="93">
        <v>31057.21689</v>
      </c>
      <c r="D8" s="34"/>
      <c r="F8" s="62" t="s">
        <v>61</v>
      </c>
      <c r="G8" s="66" t="s">
        <v>46</v>
      </c>
      <c r="H8" s="111">
        <v>37750.336278160001</v>
      </c>
      <c r="I8" s="67">
        <f>H8/SUM(H7:H8)</f>
        <v>0.43781558674233262</v>
      </c>
      <c r="J8" s="108"/>
      <c r="K8" s="108"/>
    </row>
    <row r="9" spans="1:11" x14ac:dyDescent="0.3">
      <c r="A9" s="59" t="s">
        <v>155</v>
      </c>
      <c r="B9" s="32" t="s">
        <v>36</v>
      </c>
      <c r="C9" s="93">
        <v>12864.84592</v>
      </c>
      <c r="D9" s="64">
        <f>(C9-C3)/C3</f>
        <v>-0.68446281556446364</v>
      </c>
      <c r="F9" s="62" t="s">
        <v>59</v>
      </c>
      <c r="G9" s="66" t="s">
        <v>36</v>
      </c>
      <c r="H9" s="133">
        <v>3173.1572569999998</v>
      </c>
      <c r="I9" s="67">
        <f>H9/SUM(H9:H10)</f>
        <v>0.24665334325243812</v>
      </c>
      <c r="J9" s="108"/>
      <c r="K9" s="108"/>
    </row>
    <row r="10" spans="1:11" x14ac:dyDescent="0.3">
      <c r="A10" s="59" t="s">
        <v>155</v>
      </c>
      <c r="B10" s="32" t="s">
        <v>35</v>
      </c>
      <c r="C10" s="93">
        <v>77959.361650000006</v>
      </c>
      <c r="D10" s="64">
        <f>(C10-C4)/C4</f>
        <v>-0.17738145486266907</v>
      </c>
      <c r="F10" s="62" t="s">
        <v>61</v>
      </c>
      <c r="G10" s="66" t="s">
        <v>36</v>
      </c>
      <c r="H10" s="134">
        <v>9691.6886646399998</v>
      </c>
      <c r="I10" s="67">
        <f>H10/SUM(H9:H10)</f>
        <v>0.75334665674756185</v>
      </c>
      <c r="J10" s="108"/>
      <c r="K10" s="108"/>
    </row>
    <row r="11" spans="1:11" x14ac:dyDescent="0.3">
      <c r="A11" s="59" t="s">
        <v>155</v>
      </c>
      <c r="B11" s="32" t="s">
        <v>38</v>
      </c>
      <c r="C11" s="93">
        <v>84438.340400000001</v>
      </c>
      <c r="D11" s="64">
        <f>(C11-C5)/C5</f>
        <v>-3.2924774693070737E-2</v>
      </c>
      <c r="F11" s="62" t="s">
        <v>58</v>
      </c>
      <c r="G11" s="66" t="s">
        <v>40</v>
      </c>
      <c r="H11" s="134">
        <v>17728.22726</v>
      </c>
      <c r="I11" s="67">
        <f>H11/SUM(H11:H12)</f>
        <v>0.74583620111108373</v>
      </c>
      <c r="J11" s="108"/>
      <c r="K11" s="108"/>
    </row>
    <row r="12" spans="1:11" x14ac:dyDescent="0.3">
      <c r="A12" s="59" t="s">
        <v>155</v>
      </c>
      <c r="B12" s="32" t="s">
        <v>37</v>
      </c>
      <c r="C12" s="93">
        <v>86224.285799999998</v>
      </c>
      <c r="D12" s="64">
        <f>(C12-C6)/C6</f>
        <v>-0.28831126205330487</v>
      </c>
      <c r="F12" s="62" t="s">
        <v>61</v>
      </c>
      <c r="G12" s="66" t="s">
        <v>40</v>
      </c>
      <c r="H12" s="134">
        <v>6041.3715253499004</v>
      </c>
      <c r="I12" s="67">
        <f>H12/SUM(H11:H12)</f>
        <v>0.25416379888891627</v>
      </c>
      <c r="J12" s="108"/>
      <c r="K12" s="108"/>
    </row>
    <row r="13" spans="1:11" x14ac:dyDescent="0.3">
      <c r="A13" s="59" t="s">
        <v>155</v>
      </c>
      <c r="B13" s="32" t="s">
        <v>39</v>
      </c>
      <c r="C13" s="93">
        <v>30411.303039999999</v>
      </c>
      <c r="D13" s="64">
        <f>(C13-C7)/C7</f>
        <v>-0.20283921521975931</v>
      </c>
      <c r="F13" s="62" t="s">
        <v>58</v>
      </c>
      <c r="G13" s="66" t="s">
        <v>39</v>
      </c>
      <c r="H13" s="134">
        <v>18125.979630000002</v>
      </c>
      <c r="I13" s="67">
        <f>H13/SUM(H13:H14)</f>
        <v>0.5960277204667549</v>
      </c>
      <c r="J13" s="108"/>
      <c r="K13" s="108"/>
    </row>
    <row r="14" spans="1:11" ht="15" thickBot="1" x14ac:dyDescent="0.35">
      <c r="A14" s="60" t="s">
        <v>155</v>
      </c>
      <c r="B14" s="36" t="s">
        <v>40</v>
      </c>
      <c r="C14" s="94">
        <v>23769.59878</v>
      </c>
      <c r="D14" s="65">
        <f t="shared" ref="D14" si="0">(C14-C8)/C8</f>
        <v>-0.23465135771217521</v>
      </c>
      <c r="F14" s="63" t="s">
        <v>61</v>
      </c>
      <c r="G14" s="68" t="s">
        <v>39</v>
      </c>
      <c r="H14" s="135">
        <v>12285.323414437893</v>
      </c>
      <c r="I14" s="69">
        <f>H14/SUM(H13:H14)</f>
        <v>0.4039722795332451</v>
      </c>
      <c r="J14" s="108"/>
      <c r="K14" s="108"/>
    </row>
    <row r="15" spans="1:11" ht="15" thickBot="1" x14ac:dyDescent="0.35"/>
    <row r="16" spans="1:11" ht="28.5" customHeight="1" thickBot="1" x14ac:dyDescent="0.35">
      <c r="A16" s="178" t="s">
        <v>171</v>
      </c>
      <c r="B16" s="179"/>
      <c r="C16" s="179"/>
      <c r="D16" s="180"/>
    </row>
    <row r="17" spans="1:5" ht="43.2" x14ac:dyDescent="0.3">
      <c r="A17" s="24" t="s">
        <v>86</v>
      </c>
      <c r="B17" s="25" t="s">
        <v>90</v>
      </c>
      <c r="C17" s="25" t="s">
        <v>87</v>
      </c>
      <c r="D17" s="61" t="s">
        <v>91</v>
      </c>
    </row>
    <row r="18" spans="1:5" x14ac:dyDescent="0.3">
      <c r="A18" s="70" t="s">
        <v>35</v>
      </c>
      <c r="B18" s="66" t="s">
        <v>41</v>
      </c>
      <c r="C18" s="95">
        <v>454.00105129999997</v>
      </c>
      <c r="D18" s="67">
        <f>C18/SUM(C$18:C$21)</f>
        <v>5.8235603996159247E-3</v>
      </c>
    </row>
    <row r="19" spans="1:5" x14ac:dyDescent="0.3">
      <c r="A19" s="70" t="s">
        <v>35</v>
      </c>
      <c r="B19" s="66" t="s">
        <v>47</v>
      </c>
      <c r="C19" s="93">
        <v>2618.3861869000002</v>
      </c>
      <c r="D19" s="67">
        <f t="shared" ref="D19:D21" si="1">C19/SUM(C$18:C$21)</f>
        <v>3.3586552421563047E-2</v>
      </c>
    </row>
    <row r="20" spans="1:5" x14ac:dyDescent="0.3">
      <c r="A20" s="70" t="s">
        <v>35</v>
      </c>
      <c r="B20" s="52" t="s">
        <v>157</v>
      </c>
      <c r="C20" s="93">
        <v>25721.7467894</v>
      </c>
      <c r="D20" s="67">
        <f t="shared" si="1"/>
        <v>0.32993788358590503</v>
      </c>
      <c r="E20" s="7"/>
    </row>
    <row r="21" spans="1:5" x14ac:dyDescent="0.3">
      <c r="A21" s="70" t="s">
        <v>35</v>
      </c>
      <c r="B21" s="66" t="s">
        <v>113</v>
      </c>
      <c r="C21" s="93">
        <v>49165.227625099993</v>
      </c>
      <c r="D21" s="67">
        <f t="shared" si="1"/>
        <v>0.63065200359291596</v>
      </c>
      <c r="E21" s="7"/>
    </row>
    <row r="22" spans="1:5" x14ac:dyDescent="0.3">
      <c r="A22" s="70" t="s">
        <v>45</v>
      </c>
      <c r="B22" s="66" t="s">
        <v>41</v>
      </c>
      <c r="C22" s="95">
        <v>80944.087729999999</v>
      </c>
      <c r="D22" s="67">
        <f>C22/SUM(C$22:C$25)</f>
        <v>0.95861770077647868</v>
      </c>
      <c r="E22" s="7"/>
    </row>
    <row r="23" spans="1:5" x14ac:dyDescent="0.3">
      <c r="A23" s="70" t="s">
        <v>45</v>
      </c>
      <c r="B23" s="52" t="s">
        <v>157</v>
      </c>
      <c r="C23" s="93">
        <v>963.31015099999991</v>
      </c>
      <c r="D23" s="67">
        <f t="shared" ref="D23:D25" si="2">C23/SUM(C$22:C$25)</f>
        <v>1.1408444865875103E-2</v>
      </c>
      <c r="E23" s="7"/>
    </row>
    <row r="24" spans="1:5" x14ac:dyDescent="0.3">
      <c r="A24" s="70" t="s">
        <v>45</v>
      </c>
      <c r="B24" s="66" t="s">
        <v>113</v>
      </c>
      <c r="C24" s="93">
        <v>2013.7279822999999</v>
      </c>
      <c r="D24" s="67">
        <f t="shared" si="2"/>
        <v>2.38485026209793E-2</v>
      </c>
      <c r="E24" s="7"/>
    </row>
    <row r="25" spans="1:5" x14ac:dyDescent="0.3">
      <c r="A25" s="70" t="s">
        <v>45</v>
      </c>
      <c r="B25" s="66" t="s">
        <v>44</v>
      </c>
      <c r="C25" s="95">
        <v>517.21453499999996</v>
      </c>
      <c r="D25" s="67">
        <f t="shared" si="2"/>
        <v>6.1253517366669256E-3</v>
      </c>
      <c r="E25" s="7"/>
    </row>
    <row r="26" spans="1:5" x14ac:dyDescent="0.3">
      <c r="A26" s="70" t="s">
        <v>46</v>
      </c>
      <c r="B26" s="66" t="s">
        <v>41</v>
      </c>
      <c r="C26" s="95">
        <v>20035.888790000001</v>
      </c>
      <c r="D26" s="67">
        <f>C26/SUM(C$26:C$29)</f>
        <v>0.23236943750135511</v>
      </c>
      <c r="E26" s="7"/>
    </row>
    <row r="27" spans="1:5" x14ac:dyDescent="0.3">
      <c r="A27" s="70" t="s">
        <v>46</v>
      </c>
      <c r="B27" s="66" t="s">
        <v>47</v>
      </c>
      <c r="C27" s="93">
        <v>39055.231683000005</v>
      </c>
      <c r="D27" s="67">
        <f t="shared" ref="D27:D29" si="3">C27/SUM(C$26:C$29)</f>
        <v>0.45294932073057353</v>
      </c>
      <c r="E27" s="7"/>
    </row>
    <row r="28" spans="1:5" x14ac:dyDescent="0.3">
      <c r="A28" s="70" t="s">
        <v>46</v>
      </c>
      <c r="B28" s="52" t="s">
        <v>157</v>
      </c>
      <c r="C28" s="93">
        <v>16991.718996700001</v>
      </c>
      <c r="D28" s="67">
        <f t="shared" si="3"/>
        <v>0.19706418950652746</v>
      </c>
      <c r="E28" s="7"/>
    </row>
    <row r="29" spans="1:5" x14ac:dyDescent="0.3">
      <c r="A29" s="70" t="s">
        <v>46</v>
      </c>
      <c r="B29" s="66" t="s">
        <v>113</v>
      </c>
      <c r="C29" s="93">
        <v>10141.446329</v>
      </c>
      <c r="D29" s="67">
        <f t="shared" si="3"/>
        <v>0.11761705226154395</v>
      </c>
      <c r="E29" s="7"/>
    </row>
    <row r="30" spans="1:5" x14ac:dyDescent="0.3">
      <c r="A30" s="70" t="s">
        <v>39</v>
      </c>
      <c r="B30" s="66" t="s">
        <v>41</v>
      </c>
      <c r="C30" s="95">
        <v>5562.9659190000002</v>
      </c>
      <c r="D30" s="67">
        <f>C30/SUM(C$30:C$33)</f>
        <v>0.18292428674669281</v>
      </c>
      <c r="E30" s="7"/>
    </row>
    <row r="31" spans="1:5" x14ac:dyDescent="0.3">
      <c r="A31" s="70" t="s">
        <v>39</v>
      </c>
      <c r="B31" s="66" t="s">
        <v>47</v>
      </c>
      <c r="C31" s="93">
        <v>2944.9677702999998</v>
      </c>
      <c r="D31" s="67">
        <f t="shared" ref="D31:D33" si="4">C31/SUM(C$30:C$33)</f>
        <v>9.6837934425268543E-2</v>
      </c>
      <c r="E31" s="7"/>
    </row>
    <row r="32" spans="1:5" x14ac:dyDescent="0.3">
      <c r="A32" s="70" t="s">
        <v>39</v>
      </c>
      <c r="B32" s="52" t="s">
        <v>157</v>
      </c>
      <c r="C32" s="93">
        <v>3004.6210820920001</v>
      </c>
      <c r="D32" s="67">
        <f t="shared" si="4"/>
        <v>9.8799485092756947E-2</v>
      </c>
      <c r="E32" s="7"/>
    </row>
    <row r="33" spans="1:5" x14ac:dyDescent="0.3">
      <c r="A33" s="70" t="s">
        <v>39</v>
      </c>
      <c r="B33" s="66" t="s">
        <v>113</v>
      </c>
      <c r="C33" s="93">
        <v>18898.748276099999</v>
      </c>
      <c r="D33" s="67">
        <f t="shared" si="4"/>
        <v>0.62143829373528159</v>
      </c>
      <c r="E33" s="7"/>
    </row>
    <row r="34" spans="1:5" x14ac:dyDescent="0.3">
      <c r="A34" s="70" t="s">
        <v>40</v>
      </c>
      <c r="B34" s="66" t="s">
        <v>41</v>
      </c>
      <c r="C34" s="95">
        <v>1567.900425</v>
      </c>
      <c r="D34" s="67">
        <f>C34/SUM(C$34:C$37)</f>
        <v>6.5962427013540437E-2</v>
      </c>
      <c r="E34" s="7"/>
    </row>
    <row r="35" spans="1:5" x14ac:dyDescent="0.3">
      <c r="A35" s="70" t="s">
        <v>40</v>
      </c>
      <c r="B35" s="66" t="s">
        <v>47</v>
      </c>
      <c r="C35" s="93">
        <v>1854.7669006000001</v>
      </c>
      <c r="D35" s="67">
        <f t="shared" ref="D35:D37" si="5">C35/SUM(C$34:C$37)</f>
        <v>7.8031056282134831E-2</v>
      </c>
      <c r="E35" s="7"/>
    </row>
    <row r="36" spans="1:5" x14ac:dyDescent="0.3">
      <c r="A36" s="70" t="s">
        <v>40</v>
      </c>
      <c r="B36" s="52" t="s">
        <v>157</v>
      </c>
      <c r="C36" s="93">
        <v>1883.75594105</v>
      </c>
      <c r="D36" s="67">
        <f t="shared" si="5"/>
        <v>7.9250641042994688E-2</v>
      </c>
      <c r="E36" s="7"/>
    </row>
    <row r="37" spans="1:5" x14ac:dyDescent="0.3">
      <c r="A37" s="70" t="s">
        <v>40</v>
      </c>
      <c r="B37" s="66" t="s">
        <v>113</v>
      </c>
      <c r="C37" s="93">
        <v>18463.175518399999</v>
      </c>
      <c r="D37" s="67">
        <f t="shared" si="5"/>
        <v>0.77675587566133009</v>
      </c>
      <c r="E37" s="7"/>
    </row>
    <row r="38" spans="1:5" x14ac:dyDescent="0.3">
      <c r="A38" s="70" t="s">
        <v>36</v>
      </c>
      <c r="B38" s="66" t="s">
        <v>41</v>
      </c>
      <c r="C38" s="95">
        <v>22.616042220000001</v>
      </c>
      <c r="D38" s="67">
        <f>C38/SUM(C$38:C$41)</f>
        <v>1.7579722568977876E-3</v>
      </c>
      <c r="E38" s="7"/>
    </row>
    <row r="39" spans="1:5" x14ac:dyDescent="0.3">
      <c r="A39" s="70" t="s">
        <v>36</v>
      </c>
      <c r="B39" s="66" t="s">
        <v>47</v>
      </c>
      <c r="C39" s="93">
        <v>59.730385859999998</v>
      </c>
      <c r="D39" s="67">
        <f t="shared" ref="D39:D41" si="6">C39/SUM(C$38:C$41)</f>
        <v>4.6429149810669167E-3</v>
      </c>
      <c r="E39" s="7"/>
    </row>
    <row r="40" spans="1:5" x14ac:dyDescent="0.3">
      <c r="A40" s="70" t="s">
        <v>36</v>
      </c>
      <c r="B40" s="52" t="s">
        <v>157</v>
      </c>
      <c r="C40" s="93">
        <v>10745.065043439999</v>
      </c>
      <c r="D40" s="67">
        <f t="shared" si="6"/>
        <v>0.83522687396759465</v>
      </c>
      <c r="E40" s="7"/>
    </row>
    <row r="41" spans="1:5" ht="15" thickBot="1" x14ac:dyDescent="0.35">
      <c r="A41" s="87" t="s">
        <v>36</v>
      </c>
      <c r="B41" s="68" t="s">
        <v>113</v>
      </c>
      <c r="C41" s="94">
        <v>2037.4344504000001</v>
      </c>
      <c r="D41" s="69">
        <f t="shared" si="6"/>
        <v>0.15837223879444065</v>
      </c>
      <c r="E41" s="7"/>
    </row>
    <row r="42" spans="1:5" x14ac:dyDescent="0.3">
      <c r="A42" s="9"/>
      <c r="B42" s="9"/>
      <c r="C42" s="10"/>
      <c r="D42" s="10"/>
      <c r="E42" s="7"/>
    </row>
    <row r="43" spans="1:5" x14ac:dyDescent="0.3">
      <c r="A43" t="s">
        <v>85</v>
      </c>
      <c r="B43" s="9"/>
      <c r="C43" s="10"/>
      <c r="D43" s="10"/>
      <c r="E43" s="7"/>
    </row>
    <row r="44" spans="1:5" x14ac:dyDescent="0.3">
      <c r="A44" t="s">
        <v>92</v>
      </c>
      <c r="B44" s="9"/>
      <c r="C44" s="10"/>
      <c r="D44" s="10"/>
      <c r="E44" s="7"/>
    </row>
  </sheetData>
  <mergeCells count="3">
    <mergeCell ref="F1:I1"/>
    <mergeCell ref="A1:D1"/>
    <mergeCell ref="A16:D16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F04D-094D-4174-9EC9-4B990EFE1B7D}">
  <sheetPr>
    <tabColor rgb="FF92D050"/>
  </sheetPr>
  <dimension ref="A1:L96"/>
  <sheetViews>
    <sheetView topLeftCell="A33" zoomScaleNormal="100" workbookViewId="0">
      <selection activeCell="J14" sqref="J14"/>
    </sheetView>
  </sheetViews>
  <sheetFormatPr baseColWidth="10" defaultColWidth="11.5546875" defaultRowHeight="14.4" x14ac:dyDescent="0.3"/>
  <cols>
    <col min="1" max="1" width="18.5546875" style="5" customWidth="1"/>
    <col min="2" max="2" width="18.5546875" style="8" customWidth="1"/>
    <col min="3" max="3" width="18.5546875" style="5" customWidth="1"/>
    <col min="5" max="5" width="18.44140625" customWidth="1"/>
    <col min="6" max="6" width="13.21875" customWidth="1"/>
    <col min="7" max="7" width="36.88671875" customWidth="1"/>
  </cols>
  <sheetData>
    <row r="1" spans="1:12" ht="15" thickBot="1" x14ac:dyDescent="0.35"/>
    <row r="2" spans="1:12" ht="36" customHeight="1" thickBot="1" x14ac:dyDescent="0.35">
      <c r="A2" s="178" t="s">
        <v>174</v>
      </c>
      <c r="B2" s="179"/>
      <c r="C2" s="180"/>
      <c r="E2" s="178" t="s">
        <v>160</v>
      </c>
      <c r="F2" s="179"/>
      <c r="G2" s="179"/>
      <c r="H2" s="180"/>
    </row>
    <row r="3" spans="1:12" ht="43.2" x14ac:dyDescent="0.3">
      <c r="A3" s="24" t="s">
        <v>51</v>
      </c>
      <c r="B3" s="25" t="s">
        <v>86</v>
      </c>
      <c r="C3" s="26" t="s">
        <v>93</v>
      </c>
      <c r="D3" s="5"/>
      <c r="E3" s="24" t="s">
        <v>51</v>
      </c>
      <c r="F3" s="25" t="s">
        <v>86</v>
      </c>
      <c r="G3" s="25" t="s">
        <v>145</v>
      </c>
      <c r="H3" s="26" t="s">
        <v>144</v>
      </c>
    </row>
    <row r="4" spans="1:12" x14ac:dyDescent="0.3">
      <c r="A4" s="70">
        <v>2007</v>
      </c>
      <c r="B4" s="71" t="s">
        <v>55</v>
      </c>
      <c r="C4" s="147">
        <v>47</v>
      </c>
      <c r="E4" s="181">
        <v>2022</v>
      </c>
      <c r="F4" s="182" t="s">
        <v>40</v>
      </c>
      <c r="G4" s="183" t="s">
        <v>146</v>
      </c>
      <c r="H4" s="184">
        <v>7947830</v>
      </c>
    </row>
    <row r="5" spans="1:12" x14ac:dyDescent="0.3">
      <c r="A5" s="70">
        <v>2008</v>
      </c>
      <c r="B5" s="71" t="s">
        <v>55</v>
      </c>
      <c r="C5" s="147">
        <v>47</v>
      </c>
      <c r="E5" s="181"/>
      <c r="F5" s="182"/>
      <c r="G5" s="183"/>
      <c r="H5" s="184"/>
      <c r="K5" s="7"/>
      <c r="L5" s="7"/>
    </row>
    <row r="6" spans="1:12" x14ac:dyDescent="0.3">
      <c r="A6" s="70">
        <v>2009</v>
      </c>
      <c r="B6" s="71" t="s">
        <v>55</v>
      </c>
      <c r="C6" s="147">
        <v>52</v>
      </c>
      <c r="E6" s="181">
        <v>2022</v>
      </c>
      <c r="F6" s="182" t="s">
        <v>39</v>
      </c>
      <c r="G6" s="183" t="s">
        <v>147</v>
      </c>
      <c r="H6" s="184">
        <v>3504010</v>
      </c>
      <c r="K6" s="7"/>
      <c r="L6" s="7"/>
    </row>
    <row r="7" spans="1:12" x14ac:dyDescent="0.3">
      <c r="A7" s="70">
        <v>2010</v>
      </c>
      <c r="B7" s="71" t="s">
        <v>55</v>
      </c>
      <c r="C7" s="147">
        <v>51</v>
      </c>
      <c r="E7" s="181"/>
      <c r="F7" s="182"/>
      <c r="G7" s="183"/>
      <c r="H7" s="184"/>
      <c r="K7" s="7"/>
      <c r="L7" s="7"/>
    </row>
    <row r="8" spans="1:12" x14ac:dyDescent="0.3">
      <c r="A8" s="70">
        <v>2011</v>
      </c>
      <c r="B8" s="71" t="s">
        <v>55</v>
      </c>
      <c r="C8" s="147">
        <v>49</v>
      </c>
      <c r="E8" s="181">
        <v>2022</v>
      </c>
      <c r="F8" s="182" t="s">
        <v>56</v>
      </c>
      <c r="G8" s="183" t="s">
        <v>148</v>
      </c>
      <c r="H8" s="185">
        <v>4968720</v>
      </c>
      <c r="K8" s="7"/>
      <c r="L8" s="7"/>
    </row>
    <row r="9" spans="1:12" x14ac:dyDescent="0.3">
      <c r="A9" s="70">
        <v>2012</v>
      </c>
      <c r="B9" s="71" t="s">
        <v>55</v>
      </c>
      <c r="C9" s="147">
        <v>49</v>
      </c>
      <c r="E9" s="181"/>
      <c r="F9" s="182"/>
      <c r="G9" s="183"/>
      <c r="H9" s="185"/>
      <c r="K9" s="7"/>
      <c r="L9" s="7"/>
    </row>
    <row r="10" spans="1:12" x14ac:dyDescent="0.3">
      <c r="A10" s="70">
        <v>2013</v>
      </c>
      <c r="B10" s="71" t="s">
        <v>55</v>
      </c>
      <c r="C10" s="147">
        <v>49</v>
      </c>
      <c r="E10" s="181">
        <v>2022</v>
      </c>
      <c r="F10" s="182" t="s">
        <v>55</v>
      </c>
      <c r="G10" s="183" t="s">
        <v>149</v>
      </c>
      <c r="H10" s="184">
        <v>245660</v>
      </c>
      <c r="K10" s="7"/>
      <c r="L10" s="7"/>
    </row>
    <row r="11" spans="1:12" ht="15" thickBot="1" x14ac:dyDescent="0.35">
      <c r="A11" s="70">
        <v>2014</v>
      </c>
      <c r="B11" s="71" t="s">
        <v>55</v>
      </c>
      <c r="C11" s="147">
        <v>49</v>
      </c>
      <c r="E11" s="189"/>
      <c r="F11" s="190"/>
      <c r="G11" s="191"/>
      <c r="H11" s="186"/>
      <c r="K11" s="7"/>
      <c r="L11" s="7"/>
    </row>
    <row r="12" spans="1:12" x14ac:dyDescent="0.3">
      <c r="A12" s="70">
        <v>2015</v>
      </c>
      <c r="B12" s="71" t="s">
        <v>55</v>
      </c>
      <c r="C12" s="147">
        <v>53</v>
      </c>
      <c r="E12" s="7"/>
      <c r="F12" s="7"/>
      <c r="G12" s="7"/>
      <c r="K12" s="7"/>
      <c r="L12" s="7"/>
    </row>
    <row r="13" spans="1:12" x14ac:dyDescent="0.3">
      <c r="A13" s="70">
        <v>2016</v>
      </c>
      <c r="B13" s="71" t="s">
        <v>55</v>
      </c>
      <c r="C13" s="147">
        <v>49</v>
      </c>
      <c r="E13" s="7"/>
      <c r="F13" s="7"/>
      <c r="G13" s="7"/>
      <c r="K13" s="7"/>
      <c r="L13" s="7"/>
    </row>
    <row r="14" spans="1:12" x14ac:dyDescent="0.3">
      <c r="A14" s="70">
        <v>2017</v>
      </c>
      <c r="B14" s="71" t="s">
        <v>55</v>
      </c>
      <c r="C14" s="147">
        <v>53</v>
      </c>
      <c r="E14" s="7"/>
      <c r="F14" s="7"/>
      <c r="G14" s="7"/>
      <c r="K14" s="7"/>
      <c r="L14" s="7"/>
    </row>
    <row r="15" spans="1:12" x14ac:dyDescent="0.3">
      <c r="A15" s="70">
        <v>2018</v>
      </c>
      <c r="B15" s="71" t="s">
        <v>55</v>
      </c>
      <c r="C15" s="147">
        <v>58</v>
      </c>
      <c r="E15" s="7"/>
      <c r="F15" s="7"/>
      <c r="G15" s="7"/>
      <c r="K15" s="7"/>
      <c r="L15" s="7"/>
    </row>
    <row r="16" spans="1:12" x14ac:dyDescent="0.3">
      <c r="A16" s="70">
        <v>2019</v>
      </c>
      <c r="B16" s="71" t="s">
        <v>55</v>
      </c>
      <c r="C16" s="147">
        <v>57</v>
      </c>
      <c r="D16" s="7"/>
      <c r="E16" s="7"/>
      <c r="F16" s="7"/>
      <c r="G16" s="7"/>
      <c r="K16" s="7"/>
      <c r="L16" s="7"/>
    </row>
    <row r="17" spans="1:10" s="7" customFormat="1" x14ac:dyDescent="0.3">
      <c r="A17" s="70">
        <v>2020</v>
      </c>
      <c r="B17" s="71" t="s">
        <v>55</v>
      </c>
      <c r="C17" s="147">
        <v>53</v>
      </c>
      <c r="H17"/>
      <c r="J17"/>
    </row>
    <row r="18" spans="1:10" s="7" customFormat="1" x14ac:dyDescent="0.3">
      <c r="A18" s="70">
        <v>2021</v>
      </c>
      <c r="B18" s="71" t="s">
        <v>55</v>
      </c>
      <c r="C18" s="147">
        <v>50</v>
      </c>
      <c r="H18"/>
      <c r="J18"/>
    </row>
    <row r="19" spans="1:10" s="7" customFormat="1" x14ac:dyDescent="0.3">
      <c r="A19" s="70">
        <v>2022</v>
      </c>
      <c r="B19" s="71" t="s">
        <v>55</v>
      </c>
      <c r="C19" s="147">
        <v>55</v>
      </c>
      <c r="H19"/>
      <c r="J19"/>
    </row>
    <row r="20" spans="1:10" s="7" customFormat="1" x14ac:dyDescent="0.3">
      <c r="A20" s="70">
        <v>2007</v>
      </c>
      <c r="B20" s="71" t="s">
        <v>56</v>
      </c>
      <c r="C20" s="147">
        <v>31</v>
      </c>
      <c r="H20"/>
      <c r="J20"/>
    </row>
    <row r="21" spans="1:10" s="7" customFormat="1" x14ac:dyDescent="0.3">
      <c r="A21" s="70">
        <v>2008</v>
      </c>
      <c r="B21" s="71" t="s">
        <v>56</v>
      </c>
      <c r="C21" s="147">
        <v>30</v>
      </c>
      <c r="H21"/>
      <c r="J21"/>
    </row>
    <row r="22" spans="1:10" s="7" customFormat="1" x14ac:dyDescent="0.3">
      <c r="A22" s="70">
        <v>2009</v>
      </c>
      <c r="B22" s="71" t="s">
        <v>56</v>
      </c>
      <c r="C22" s="147">
        <v>29</v>
      </c>
      <c r="J22"/>
    </row>
    <row r="23" spans="1:10" s="7" customFormat="1" x14ac:dyDescent="0.3">
      <c r="A23" s="70">
        <v>2010</v>
      </c>
      <c r="B23" s="71" t="s">
        <v>56</v>
      </c>
      <c r="C23" s="147">
        <v>29</v>
      </c>
      <c r="J23"/>
    </row>
    <row r="24" spans="1:10" s="7" customFormat="1" x14ac:dyDescent="0.25">
      <c r="A24" s="70">
        <v>2011</v>
      </c>
      <c r="B24" s="71" t="s">
        <v>56</v>
      </c>
      <c r="C24" s="147">
        <v>28</v>
      </c>
    </row>
    <row r="25" spans="1:10" s="7" customFormat="1" x14ac:dyDescent="0.25">
      <c r="A25" s="70">
        <v>2012</v>
      </c>
      <c r="B25" s="71" t="s">
        <v>56</v>
      </c>
      <c r="C25" s="147">
        <v>27</v>
      </c>
    </row>
    <row r="26" spans="1:10" s="7" customFormat="1" x14ac:dyDescent="0.25">
      <c r="A26" s="70">
        <v>2013</v>
      </c>
      <c r="B26" s="71" t="s">
        <v>56</v>
      </c>
      <c r="C26" s="147">
        <v>26</v>
      </c>
    </row>
    <row r="27" spans="1:10" s="7" customFormat="1" x14ac:dyDescent="0.25">
      <c r="A27" s="70">
        <v>2014</v>
      </c>
      <c r="B27" s="71" t="s">
        <v>56</v>
      </c>
      <c r="C27" s="147">
        <v>25</v>
      </c>
    </row>
    <row r="28" spans="1:10" s="7" customFormat="1" x14ac:dyDescent="0.25">
      <c r="A28" s="70">
        <v>2015</v>
      </c>
      <c r="B28" s="71" t="s">
        <v>56</v>
      </c>
      <c r="C28" s="147">
        <v>27</v>
      </c>
    </row>
    <row r="29" spans="1:10" s="7" customFormat="1" x14ac:dyDescent="0.25">
      <c r="A29" s="70">
        <v>2016</v>
      </c>
      <c r="B29" s="71" t="s">
        <v>56</v>
      </c>
      <c r="C29" s="147">
        <v>26</v>
      </c>
    </row>
    <row r="30" spans="1:10" s="7" customFormat="1" x14ac:dyDescent="0.25">
      <c r="A30" s="70">
        <v>2017</v>
      </c>
      <c r="B30" s="71" t="s">
        <v>56</v>
      </c>
      <c r="C30" s="147">
        <v>25</v>
      </c>
    </row>
    <row r="31" spans="1:10" s="7" customFormat="1" x14ac:dyDescent="0.25">
      <c r="A31" s="70">
        <v>2018</v>
      </c>
      <c r="B31" s="71" t="s">
        <v>56</v>
      </c>
      <c r="C31" s="147">
        <v>22</v>
      </c>
    </row>
    <row r="32" spans="1:10" s="7" customFormat="1" x14ac:dyDescent="0.25">
      <c r="A32" s="70">
        <v>2019</v>
      </c>
      <c r="B32" s="71" t="s">
        <v>56</v>
      </c>
      <c r="C32" s="147">
        <v>21</v>
      </c>
    </row>
    <row r="33" spans="1:3" s="7" customFormat="1" x14ac:dyDescent="0.25">
      <c r="A33" s="70">
        <v>2020</v>
      </c>
      <c r="B33" s="71" t="s">
        <v>56</v>
      </c>
      <c r="C33" s="147">
        <v>18</v>
      </c>
    </row>
    <row r="34" spans="1:3" s="7" customFormat="1" x14ac:dyDescent="0.25">
      <c r="A34" s="70">
        <v>2021</v>
      </c>
      <c r="B34" s="71" t="s">
        <v>56</v>
      </c>
      <c r="C34" s="147">
        <v>18</v>
      </c>
    </row>
    <row r="35" spans="1:3" s="7" customFormat="1" x14ac:dyDescent="0.25">
      <c r="A35" s="70">
        <v>2022</v>
      </c>
      <c r="B35" s="71" t="s">
        <v>56</v>
      </c>
      <c r="C35" s="147">
        <v>17</v>
      </c>
    </row>
    <row r="36" spans="1:3" s="7" customFormat="1" x14ac:dyDescent="0.25">
      <c r="A36" s="70">
        <v>2007</v>
      </c>
      <c r="B36" s="71" t="s">
        <v>39</v>
      </c>
      <c r="C36" s="147">
        <v>29</v>
      </c>
    </row>
    <row r="37" spans="1:3" s="7" customFormat="1" x14ac:dyDescent="0.25">
      <c r="A37" s="70">
        <v>2008</v>
      </c>
      <c r="B37" s="71" t="s">
        <v>39</v>
      </c>
      <c r="C37" s="147">
        <v>27</v>
      </c>
    </row>
    <row r="38" spans="1:3" s="7" customFormat="1" x14ac:dyDescent="0.25">
      <c r="A38" s="70">
        <v>2009</v>
      </c>
      <c r="B38" s="71" t="s">
        <v>39</v>
      </c>
      <c r="C38" s="147">
        <v>28</v>
      </c>
    </row>
    <row r="39" spans="1:3" s="7" customFormat="1" x14ac:dyDescent="0.25">
      <c r="A39" s="70">
        <v>2010</v>
      </c>
      <c r="B39" s="71" t="s">
        <v>39</v>
      </c>
      <c r="C39" s="147">
        <v>25</v>
      </c>
    </row>
    <row r="40" spans="1:3" s="7" customFormat="1" x14ac:dyDescent="0.25">
      <c r="A40" s="70">
        <v>2011</v>
      </c>
      <c r="B40" s="71" t="s">
        <v>39</v>
      </c>
      <c r="C40" s="147">
        <v>26</v>
      </c>
    </row>
    <row r="41" spans="1:3" s="7" customFormat="1" x14ac:dyDescent="0.25">
      <c r="A41" s="70">
        <v>2012</v>
      </c>
      <c r="B41" s="71" t="s">
        <v>39</v>
      </c>
      <c r="C41" s="147">
        <v>23</v>
      </c>
    </row>
    <row r="42" spans="1:3" s="7" customFormat="1" x14ac:dyDescent="0.25">
      <c r="A42" s="70">
        <v>2013</v>
      </c>
      <c r="B42" s="71" t="s">
        <v>39</v>
      </c>
      <c r="C42" s="147">
        <v>22</v>
      </c>
    </row>
    <row r="43" spans="1:3" s="7" customFormat="1" x14ac:dyDescent="0.25">
      <c r="A43" s="70">
        <v>2014</v>
      </c>
      <c r="B43" s="71" t="s">
        <v>39</v>
      </c>
      <c r="C43" s="147">
        <v>19</v>
      </c>
    </row>
    <row r="44" spans="1:3" s="7" customFormat="1" x14ac:dyDescent="0.25">
      <c r="A44" s="70">
        <v>2015</v>
      </c>
      <c r="B44" s="71" t="s">
        <v>39</v>
      </c>
      <c r="C44" s="147">
        <v>21</v>
      </c>
    </row>
    <row r="45" spans="1:3" s="7" customFormat="1" x14ac:dyDescent="0.25">
      <c r="A45" s="70">
        <v>2016</v>
      </c>
      <c r="B45" s="71" t="s">
        <v>39</v>
      </c>
      <c r="C45" s="147">
        <v>18</v>
      </c>
    </row>
    <row r="46" spans="1:3" s="7" customFormat="1" x14ac:dyDescent="0.25">
      <c r="A46" s="70">
        <v>2017</v>
      </c>
      <c r="B46" s="71" t="s">
        <v>39</v>
      </c>
      <c r="C46" s="147">
        <v>18</v>
      </c>
    </row>
    <row r="47" spans="1:3" s="7" customFormat="1" x14ac:dyDescent="0.25">
      <c r="A47" s="70">
        <v>2018</v>
      </c>
      <c r="B47" s="71" t="s">
        <v>39</v>
      </c>
      <c r="C47" s="147">
        <v>17</v>
      </c>
    </row>
    <row r="48" spans="1:3" s="7" customFormat="1" x14ac:dyDescent="0.25">
      <c r="A48" s="70">
        <v>2019</v>
      </c>
      <c r="B48" s="71" t="s">
        <v>39</v>
      </c>
      <c r="C48" s="147">
        <v>16</v>
      </c>
    </row>
    <row r="49" spans="1:12" s="7" customFormat="1" x14ac:dyDescent="0.25">
      <c r="A49" s="70">
        <v>2020</v>
      </c>
      <c r="B49" s="71" t="s">
        <v>39</v>
      </c>
      <c r="C49" s="147">
        <v>15</v>
      </c>
    </row>
    <row r="50" spans="1:12" s="7" customFormat="1" x14ac:dyDescent="0.25">
      <c r="A50" s="70">
        <v>2021</v>
      </c>
      <c r="B50" s="71" t="s">
        <v>39</v>
      </c>
      <c r="C50" s="147">
        <v>15</v>
      </c>
    </row>
    <row r="51" spans="1:12" s="7" customFormat="1" x14ac:dyDescent="0.25">
      <c r="A51" s="70">
        <v>2022</v>
      </c>
      <c r="B51" s="71" t="s">
        <v>39</v>
      </c>
      <c r="C51" s="147">
        <v>17</v>
      </c>
    </row>
    <row r="52" spans="1:12" s="7" customFormat="1" x14ac:dyDescent="0.3">
      <c r="A52" s="70">
        <v>2007</v>
      </c>
      <c r="B52" s="71" t="s">
        <v>40</v>
      </c>
      <c r="C52" s="147">
        <v>25</v>
      </c>
      <c r="E52"/>
      <c r="F52"/>
      <c r="G52"/>
      <c r="K52"/>
      <c r="L52"/>
    </row>
    <row r="53" spans="1:12" s="7" customFormat="1" x14ac:dyDescent="0.3">
      <c r="A53" s="70">
        <v>2008</v>
      </c>
      <c r="B53" s="71" t="s">
        <v>40</v>
      </c>
      <c r="C53" s="147">
        <v>24</v>
      </c>
      <c r="E53"/>
      <c r="F53"/>
      <c r="G53"/>
      <c r="K53"/>
      <c r="L53"/>
    </row>
    <row r="54" spans="1:12" s="7" customFormat="1" x14ac:dyDescent="0.3">
      <c r="A54" s="70">
        <v>2009</v>
      </c>
      <c r="B54" s="71" t="s">
        <v>40</v>
      </c>
      <c r="C54" s="147">
        <v>21</v>
      </c>
      <c r="E54"/>
      <c r="F54"/>
      <c r="G54"/>
      <c r="K54"/>
      <c r="L54"/>
    </row>
    <row r="55" spans="1:12" s="7" customFormat="1" x14ac:dyDescent="0.3">
      <c r="A55" s="70">
        <v>2010</v>
      </c>
      <c r="B55" s="71" t="s">
        <v>40</v>
      </c>
      <c r="C55" s="147">
        <v>19</v>
      </c>
      <c r="E55"/>
      <c r="F55"/>
      <c r="G55"/>
      <c r="K55"/>
      <c r="L55"/>
    </row>
    <row r="56" spans="1:12" s="7" customFormat="1" x14ac:dyDescent="0.3">
      <c r="A56" s="70">
        <v>2011</v>
      </c>
      <c r="B56" s="71" t="s">
        <v>40</v>
      </c>
      <c r="C56" s="147">
        <v>20</v>
      </c>
      <c r="E56"/>
      <c r="F56"/>
      <c r="G56"/>
      <c r="K56"/>
      <c r="L56"/>
    </row>
    <row r="57" spans="1:12" s="7" customFormat="1" x14ac:dyDescent="0.3">
      <c r="A57" s="59">
        <v>2012</v>
      </c>
      <c r="B57" s="71" t="s">
        <v>40</v>
      </c>
      <c r="C57" s="147">
        <v>17</v>
      </c>
      <c r="E57"/>
      <c r="F57"/>
      <c r="G57"/>
      <c r="K57"/>
      <c r="L57"/>
    </row>
    <row r="58" spans="1:12" s="7" customFormat="1" x14ac:dyDescent="0.3">
      <c r="A58" s="70">
        <v>2013</v>
      </c>
      <c r="B58" s="71" t="s">
        <v>40</v>
      </c>
      <c r="C58" s="147">
        <v>17</v>
      </c>
      <c r="E58"/>
      <c r="F58"/>
      <c r="G58"/>
      <c r="K58"/>
      <c r="L58"/>
    </row>
    <row r="59" spans="1:12" s="7" customFormat="1" x14ac:dyDescent="0.3">
      <c r="A59" s="70">
        <v>2014</v>
      </c>
      <c r="B59" s="71" t="s">
        <v>40</v>
      </c>
      <c r="C59" s="147">
        <v>12</v>
      </c>
      <c r="E59"/>
      <c r="F59"/>
      <c r="G59"/>
      <c r="K59"/>
      <c r="L59"/>
    </row>
    <row r="60" spans="1:12" s="7" customFormat="1" x14ac:dyDescent="0.3">
      <c r="A60" s="70">
        <v>2015</v>
      </c>
      <c r="B60" s="71" t="s">
        <v>40</v>
      </c>
      <c r="C60" s="147">
        <v>14</v>
      </c>
      <c r="E60"/>
      <c r="F60"/>
      <c r="G60"/>
      <c r="K60"/>
      <c r="L60"/>
    </row>
    <row r="61" spans="1:12" s="7" customFormat="1" x14ac:dyDescent="0.3">
      <c r="A61" s="70">
        <v>2016</v>
      </c>
      <c r="B61" s="71" t="s">
        <v>40</v>
      </c>
      <c r="C61" s="147">
        <v>13</v>
      </c>
      <c r="E61"/>
      <c r="F61"/>
      <c r="G61"/>
      <c r="K61"/>
      <c r="L61"/>
    </row>
    <row r="62" spans="1:12" s="7" customFormat="1" x14ac:dyDescent="0.3">
      <c r="A62" s="70">
        <v>2017</v>
      </c>
      <c r="B62" s="71" t="s">
        <v>40</v>
      </c>
      <c r="C62" s="147">
        <v>12</v>
      </c>
      <c r="E62"/>
      <c r="F62"/>
      <c r="G62"/>
      <c r="K62"/>
      <c r="L62"/>
    </row>
    <row r="63" spans="1:12" s="7" customFormat="1" x14ac:dyDescent="0.3">
      <c r="A63" s="70">
        <v>2018</v>
      </c>
      <c r="B63" s="71" t="s">
        <v>40</v>
      </c>
      <c r="C63" s="147">
        <v>11</v>
      </c>
      <c r="D63"/>
      <c r="E63"/>
      <c r="F63"/>
      <c r="G63"/>
      <c r="K63"/>
      <c r="L63"/>
    </row>
    <row r="64" spans="1:12" x14ac:dyDescent="0.3">
      <c r="A64" s="70">
        <v>2019</v>
      </c>
      <c r="B64" s="71" t="s">
        <v>40</v>
      </c>
      <c r="C64" s="147">
        <v>9</v>
      </c>
      <c r="H64" s="7"/>
    </row>
    <row r="65" spans="1:8" x14ac:dyDescent="0.3">
      <c r="A65" s="70">
        <v>2020</v>
      </c>
      <c r="B65" s="71" t="s">
        <v>40</v>
      </c>
      <c r="C65" s="147">
        <v>9</v>
      </c>
      <c r="H65" s="7"/>
    </row>
    <row r="66" spans="1:8" x14ac:dyDescent="0.3">
      <c r="A66" s="70">
        <v>2021</v>
      </c>
      <c r="B66" s="71" t="s">
        <v>40</v>
      </c>
      <c r="C66" s="147">
        <v>10</v>
      </c>
      <c r="H66" s="7"/>
    </row>
    <row r="67" spans="1:8" x14ac:dyDescent="0.3">
      <c r="A67" s="70">
        <v>2022</v>
      </c>
      <c r="B67" s="71" t="s">
        <v>40</v>
      </c>
      <c r="C67" s="147">
        <v>10</v>
      </c>
      <c r="H67" s="7"/>
    </row>
    <row r="68" spans="1:8" x14ac:dyDescent="0.3">
      <c r="A68" s="70">
        <v>2007</v>
      </c>
      <c r="B68" s="71" t="s">
        <v>57</v>
      </c>
      <c r="C68" s="147">
        <v>5</v>
      </c>
      <c r="H68" s="7"/>
    </row>
    <row r="69" spans="1:8" x14ac:dyDescent="0.3">
      <c r="A69" s="70">
        <v>2008</v>
      </c>
      <c r="B69" s="71" t="s">
        <v>57</v>
      </c>
      <c r="C69" s="147">
        <v>4</v>
      </c>
    </row>
    <row r="70" spans="1:8" x14ac:dyDescent="0.3">
      <c r="A70" s="70">
        <v>2009</v>
      </c>
      <c r="B70" s="71" t="s">
        <v>57</v>
      </c>
      <c r="C70" s="147">
        <v>4</v>
      </c>
    </row>
    <row r="71" spans="1:8" x14ac:dyDescent="0.3">
      <c r="A71" s="70">
        <v>2010</v>
      </c>
      <c r="B71" s="71" t="s">
        <v>57</v>
      </c>
      <c r="C71" s="147">
        <v>3</v>
      </c>
    </row>
    <row r="72" spans="1:8" x14ac:dyDescent="0.3">
      <c r="A72" s="70">
        <v>2011</v>
      </c>
      <c r="B72" s="71" t="s">
        <v>57</v>
      </c>
      <c r="C72" s="147">
        <v>3</v>
      </c>
    </row>
    <row r="73" spans="1:8" x14ac:dyDescent="0.3">
      <c r="A73" s="70">
        <v>2012</v>
      </c>
      <c r="B73" s="71" t="s">
        <v>57</v>
      </c>
      <c r="C73" s="147">
        <v>3</v>
      </c>
    </row>
    <row r="74" spans="1:8" x14ac:dyDescent="0.3">
      <c r="A74" s="70">
        <v>2013</v>
      </c>
      <c r="B74" s="71" t="s">
        <v>57</v>
      </c>
      <c r="C74" s="147">
        <v>3</v>
      </c>
    </row>
    <row r="75" spans="1:8" x14ac:dyDescent="0.3">
      <c r="A75" s="70">
        <v>2014</v>
      </c>
      <c r="B75" s="71" t="s">
        <v>57</v>
      </c>
      <c r="C75" s="147">
        <v>3</v>
      </c>
    </row>
    <row r="76" spans="1:8" x14ac:dyDescent="0.3">
      <c r="A76" s="70">
        <v>2015</v>
      </c>
      <c r="B76" s="71" t="s">
        <v>57</v>
      </c>
      <c r="C76" s="147">
        <v>4</v>
      </c>
    </row>
    <row r="77" spans="1:8" x14ac:dyDescent="0.3">
      <c r="A77" s="70">
        <v>2016</v>
      </c>
      <c r="B77" s="71" t="s">
        <v>57</v>
      </c>
      <c r="C77" s="147">
        <v>3</v>
      </c>
    </row>
    <row r="78" spans="1:8" x14ac:dyDescent="0.3">
      <c r="A78" s="70">
        <v>2017</v>
      </c>
      <c r="B78" s="71" t="s">
        <v>57</v>
      </c>
      <c r="C78" s="147">
        <v>3</v>
      </c>
    </row>
    <row r="79" spans="1:8" x14ac:dyDescent="0.3">
      <c r="A79" s="70">
        <v>2018</v>
      </c>
      <c r="B79" s="71" t="s">
        <v>57</v>
      </c>
      <c r="C79" s="147">
        <v>3</v>
      </c>
    </row>
    <row r="80" spans="1:8" x14ac:dyDescent="0.3">
      <c r="A80" s="70">
        <v>2019</v>
      </c>
      <c r="B80" s="71" t="s">
        <v>57</v>
      </c>
      <c r="C80" s="147">
        <v>3</v>
      </c>
    </row>
    <row r="81" spans="1:3" x14ac:dyDescent="0.3">
      <c r="A81" s="137">
        <v>2020</v>
      </c>
      <c r="B81" s="71" t="s">
        <v>57</v>
      </c>
      <c r="C81" s="148">
        <v>3</v>
      </c>
    </row>
    <row r="82" spans="1:3" x14ac:dyDescent="0.3">
      <c r="A82" s="137">
        <v>2021</v>
      </c>
      <c r="B82" s="71" t="s">
        <v>57</v>
      </c>
      <c r="C82" s="148">
        <v>3</v>
      </c>
    </row>
    <row r="83" spans="1:3" ht="15" thickBot="1" x14ac:dyDescent="0.35">
      <c r="A83" s="60">
        <v>2022</v>
      </c>
      <c r="B83" s="88" t="s">
        <v>57</v>
      </c>
      <c r="C83" s="37">
        <v>3</v>
      </c>
    </row>
    <row r="86" spans="1:3" x14ac:dyDescent="0.3">
      <c r="A86" s="187"/>
      <c r="B86" s="188"/>
      <c r="C86"/>
    </row>
    <row r="87" spans="1:3" x14ac:dyDescent="0.3">
      <c r="A87" s="187"/>
      <c r="B87" s="188"/>
      <c r="C87"/>
    </row>
    <row r="88" spans="1:3" x14ac:dyDescent="0.3">
      <c r="A88" s="14"/>
      <c r="B88" s="11"/>
      <c r="C88" s="11"/>
    </row>
    <row r="89" spans="1:3" x14ac:dyDescent="0.3">
      <c r="A89" s="15"/>
      <c r="B89" s="12"/>
      <c r="C89" s="12"/>
    </row>
    <row r="90" spans="1:3" x14ac:dyDescent="0.3">
      <c r="A90" s="16"/>
      <c r="B90" s="13"/>
      <c r="C90" s="12"/>
    </row>
    <row r="91" spans="1:3" x14ac:dyDescent="0.3">
      <c r="A91" s="15"/>
      <c r="B91" s="12"/>
      <c r="C91" s="12"/>
    </row>
    <row r="92" spans="1:3" x14ac:dyDescent="0.3">
      <c r="A92" s="15"/>
      <c r="B92" s="12"/>
      <c r="C92" s="12"/>
    </row>
    <row r="93" spans="1:3" x14ac:dyDescent="0.3">
      <c r="A93" s="15"/>
      <c r="B93" s="12"/>
      <c r="C93" s="12"/>
    </row>
    <row r="94" spans="1:3" x14ac:dyDescent="0.3">
      <c r="A94" s="15"/>
      <c r="B94" s="12"/>
      <c r="C94" s="12"/>
    </row>
    <row r="95" spans="1:3" x14ac:dyDescent="0.3">
      <c r="A95" s="15"/>
      <c r="B95" s="12"/>
      <c r="C95" s="12"/>
    </row>
    <row r="96" spans="1:3" x14ac:dyDescent="0.3">
      <c r="A96" s="15"/>
      <c r="B96" s="12"/>
      <c r="C96" s="12"/>
    </row>
  </sheetData>
  <mergeCells count="20">
    <mergeCell ref="H6:H7"/>
    <mergeCell ref="H8:H9"/>
    <mergeCell ref="H10:H11"/>
    <mergeCell ref="A86:A87"/>
    <mergeCell ref="B86:B87"/>
    <mergeCell ref="E6:E7"/>
    <mergeCell ref="E8:E9"/>
    <mergeCell ref="E10:E11"/>
    <mergeCell ref="F6:F7"/>
    <mergeCell ref="F8:F9"/>
    <mergeCell ref="F10:F11"/>
    <mergeCell ref="G6:G7"/>
    <mergeCell ref="G8:G9"/>
    <mergeCell ref="G10:G11"/>
    <mergeCell ref="A2:C2"/>
    <mergeCell ref="E2:H2"/>
    <mergeCell ref="E4:E5"/>
    <mergeCell ref="F4:F5"/>
    <mergeCell ref="G4:G5"/>
    <mergeCell ref="H4:H5"/>
  </mergeCells>
  <phoneticPr fontId="15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0FD5-4D2B-4770-A321-B327CE4FA656}">
  <sheetPr>
    <tabColor rgb="FF92D050"/>
  </sheetPr>
  <dimension ref="A1:M25"/>
  <sheetViews>
    <sheetView topLeftCell="A6" zoomScaleNormal="100" workbookViewId="0">
      <selection activeCell="G17" sqref="G17"/>
    </sheetView>
  </sheetViews>
  <sheetFormatPr baseColWidth="10" defaultRowHeight="14.4" x14ac:dyDescent="0.3"/>
  <cols>
    <col min="1" max="1" width="34.21875" customWidth="1"/>
    <col min="2" max="2" width="13.88671875" customWidth="1"/>
    <col min="3" max="3" width="17.44140625" customWidth="1"/>
    <col min="4" max="5" width="13.88671875" customWidth="1"/>
  </cols>
  <sheetData>
    <row r="1" spans="1:13" ht="30" customHeight="1" thickBot="1" x14ac:dyDescent="0.35">
      <c r="A1" s="172" t="s">
        <v>175</v>
      </c>
      <c r="B1" s="173"/>
      <c r="C1" s="173"/>
      <c r="D1" s="173"/>
      <c r="E1" s="174"/>
    </row>
    <row r="2" spans="1:13" ht="43.2" x14ac:dyDescent="0.3">
      <c r="A2" s="24" t="s">
        <v>80</v>
      </c>
      <c r="B2" s="25" t="s">
        <v>51</v>
      </c>
      <c r="C2" s="25" t="s">
        <v>95</v>
      </c>
      <c r="D2" s="57" t="s">
        <v>159</v>
      </c>
      <c r="E2" s="26" t="s">
        <v>82</v>
      </c>
    </row>
    <row r="3" spans="1:13" x14ac:dyDescent="0.3">
      <c r="A3" s="62" t="s">
        <v>41</v>
      </c>
      <c r="B3" s="48">
        <v>2015</v>
      </c>
      <c r="C3" s="91">
        <v>3388</v>
      </c>
      <c r="D3" s="49"/>
      <c r="E3" s="89"/>
    </row>
    <row r="4" spans="1:13" x14ac:dyDescent="0.3">
      <c r="A4" s="52" t="s">
        <v>157</v>
      </c>
      <c r="B4" s="48">
        <v>2015</v>
      </c>
      <c r="C4" s="91">
        <v>54078</v>
      </c>
      <c r="D4" s="49"/>
      <c r="E4" s="51"/>
    </row>
    <row r="5" spans="1:13" x14ac:dyDescent="0.3">
      <c r="A5" s="52" t="s">
        <v>42</v>
      </c>
      <c r="B5" s="48">
        <v>2015</v>
      </c>
      <c r="C5" s="32">
        <v>61662</v>
      </c>
      <c r="D5" s="49"/>
      <c r="E5" s="51"/>
    </row>
    <row r="6" spans="1:13" x14ac:dyDescent="0.3">
      <c r="A6" s="52" t="s">
        <v>43</v>
      </c>
      <c r="B6" s="48">
        <v>2015</v>
      </c>
      <c r="C6" s="32">
        <v>33553</v>
      </c>
      <c r="D6" s="49"/>
      <c r="E6" s="51"/>
    </row>
    <row r="7" spans="1:13" x14ac:dyDescent="0.3">
      <c r="A7" s="52" t="s">
        <v>47</v>
      </c>
      <c r="B7" s="48">
        <v>2015</v>
      </c>
      <c r="C7" s="32">
        <v>65297</v>
      </c>
      <c r="D7" s="49"/>
      <c r="E7" s="51"/>
    </row>
    <row r="8" spans="1:13" x14ac:dyDescent="0.3">
      <c r="A8" s="62" t="s">
        <v>41</v>
      </c>
      <c r="B8" s="48" t="s">
        <v>155</v>
      </c>
      <c r="C8" s="91">
        <v>3713</v>
      </c>
      <c r="D8" s="50">
        <f>(C8-C3)/C3</f>
        <v>9.5926800472255019E-2</v>
      </c>
      <c r="E8" s="53">
        <f>C8/(SUM($C$8:$C$12))</f>
        <v>1.7654554618332589E-2</v>
      </c>
    </row>
    <row r="9" spans="1:13" x14ac:dyDescent="0.3">
      <c r="A9" s="52" t="s">
        <v>157</v>
      </c>
      <c r="B9" s="48" t="s">
        <v>155</v>
      </c>
      <c r="C9" s="91">
        <v>50909</v>
      </c>
      <c r="D9" s="50">
        <f t="shared" ref="D9:D12" si="0">(C9-C4)/C4</f>
        <v>-5.8600539960797365E-2</v>
      </c>
      <c r="E9" s="53">
        <f t="shared" ref="E9:E12" si="1">C9/(SUM($C$8:$C$12))</f>
        <v>0.24206186939528515</v>
      </c>
    </row>
    <row r="10" spans="1:13" x14ac:dyDescent="0.3">
      <c r="A10" s="52" t="s">
        <v>42</v>
      </c>
      <c r="B10" s="48" t="s">
        <v>155</v>
      </c>
      <c r="C10" s="91">
        <v>61725</v>
      </c>
      <c r="D10" s="50">
        <f t="shared" si="0"/>
        <v>1.0216989393791963E-3</v>
      </c>
      <c r="E10" s="53">
        <f t="shared" si="1"/>
        <v>0.29348973439713949</v>
      </c>
    </row>
    <row r="11" spans="1:13" x14ac:dyDescent="0.3">
      <c r="A11" s="52" t="s">
        <v>43</v>
      </c>
      <c r="B11" s="48" t="s">
        <v>155</v>
      </c>
      <c r="C11" s="91">
        <v>35948</v>
      </c>
      <c r="D11" s="50">
        <f t="shared" si="0"/>
        <v>7.1379608380770718E-2</v>
      </c>
      <c r="E11" s="53">
        <f t="shared" si="1"/>
        <v>0.17092537824395904</v>
      </c>
    </row>
    <row r="12" spans="1:13" ht="15" thickBot="1" x14ac:dyDescent="0.35">
      <c r="A12" s="54" t="s">
        <v>47</v>
      </c>
      <c r="B12" s="55" t="s">
        <v>155</v>
      </c>
      <c r="C12" s="92">
        <v>58019</v>
      </c>
      <c r="D12" s="58">
        <f t="shared" si="0"/>
        <v>-0.11145994456100587</v>
      </c>
      <c r="E12" s="56">
        <f t="shared" si="1"/>
        <v>0.2758684633452837</v>
      </c>
      <c r="M12" s="91"/>
    </row>
    <row r="13" spans="1:13" ht="15" thickBot="1" x14ac:dyDescent="0.35">
      <c r="C13" s="2"/>
    </row>
    <row r="14" spans="1:13" ht="28.05" customHeight="1" thickBot="1" x14ac:dyDescent="0.35">
      <c r="A14" s="172" t="s">
        <v>69</v>
      </c>
      <c r="B14" s="173"/>
      <c r="C14" s="173"/>
      <c r="D14" s="174"/>
    </row>
    <row r="15" spans="1:13" ht="42.6" x14ac:dyDescent="0.3">
      <c r="A15" s="24" t="s">
        <v>51</v>
      </c>
      <c r="B15" s="25" t="s">
        <v>67</v>
      </c>
      <c r="C15" s="25" t="s">
        <v>143</v>
      </c>
      <c r="D15" s="61" t="s">
        <v>158</v>
      </c>
    </row>
    <row r="16" spans="1:13" x14ac:dyDescent="0.3">
      <c r="A16" s="59">
        <v>2015</v>
      </c>
      <c r="B16" s="91">
        <v>7877698</v>
      </c>
      <c r="C16" s="138">
        <v>27.670266110734378</v>
      </c>
      <c r="D16" s="51"/>
    </row>
    <row r="17" spans="1:4" ht="15" thickBot="1" x14ac:dyDescent="0.35">
      <c r="A17" s="60" t="s">
        <v>155</v>
      </c>
      <c r="B17" s="92">
        <v>8156391</v>
      </c>
      <c r="C17" s="139">
        <v>25.78517876349969</v>
      </c>
      <c r="D17" s="90">
        <f>(C17-C16)/C16</f>
        <v>-6.8126823923221627E-2</v>
      </c>
    </row>
    <row r="18" spans="1:4" ht="15" thickBot="1" x14ac:dyDescent="0.35">
      <c r="C18" s="2"/>
    </row>
    <row r="19" spans="1:4" ht="28.05" customHeight="1" thickBot="1" x14ac:dyDescent="0.35">
      <c r="A19" s="172" t="s">
        <v>176</v>
      </c>
      <c r="B19" s="173"/>
      <c r="C19" s="173"/>
      <c r="D19" s="174"/>
    </row>
    <row r="20" spans="1:4" ht="43.2" x14ac:dyDescent="0.3">
      <c r="A20" s="24" t="s">
        <v>83</v>
      </c>
      <c r="B20" s="25" t="s">
        <v>51</v>
      </c>
      <c r="C20" s="25" t="s">
        <v>94</v>
      </c>
      <c r="D20" s="61" t="s">
        <v>84</v>
      </c>
    </row>
    <row r="21" spans="1:4" x14ac:dyDescent="0.3">
      <c r="A21" s="62" t="s">
        <v>63</v>
      </c>
      <c r="B21" s="48" t="s">
        <v>155</v>
      </c>
      <c r="C21" s="91">
        <v>62181.871180000002</v>
      </c>
      <c r="D21" s="153">
        <f>(C21/SUM(C21:C23))</f>
        <v>0.29566167413537625</v>
      </c>
    </row>
    <row r="22" spans="1:4" x14ac:dyDescent="0.3">
      <c r="A22" s="62" t="s">
        <v>62</v>
      </c>
      <c r="B22" s="48" t="s">
        <v>155</v>
      </c>
      <c r="C22" s="91">
        <v>122353.40261119998</v>
      </c>
      <c r="D22" s="153">
        <f>(C22/SUM(C21:C23))</f>
        <v>0.5817646070422916</v>
      </c>
    </row>
    <row r="23" spans="1:4" ht="15" thickBot="1" x14ac:dyDescent="0.35">
      <c r="A23" s="63" t="s">
        <v>61</v>
      </c>
      <c r="B23" s="55" t="s">
        <v>155</v>
      </c>
      <c r="C23" s="92">
        <v>25779.003031600001</v>
      </c>
      <c r="D23" s="154">
        <f>(C23/SUM(C21:C23))</f>
        <v>0.12257371882233209</v>
      </c>
    </row>
    <row r="25" spans="1:4" x14ac:dyDescent="0.3">
      <c r="A25" t="s">
        <v>85</v>
      </c>
    </row>
  </sheetData>
  <mergeCells count="3">
    <mergeCell ref="A19:D19"/>
    <mergeCell ref="A1:E1"/>
    <mergeCell ref="A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02FB-66CD-4B35-B668-933ABBA27880}">
  <sheetPr>
    <tabColor rgb="FF92D050"/>
  </sheetPr>
  <dimension ref="A1:N47"/>
  <sheetViews>
    <sheetView zoomScaleNormal="100" workbookViewId="0">
      <selection activeCell="K11" sqref="K11"/>
    </sheetView>
  </sheetViews>
  <sheetFormatPr baseColWidth="10" defaultColWidth="11.5546875" defaultRowHeight="14.4" x14ac:dyDescent="0.3"/>
  <cols>
    <col min="1" max="1" width="16.33203125" customWidth="1"/>
    <col min="2" max="2" width="31.21875" customWidth="1"/>
    <col min="3" max="3" width="16.44140625" customWidth="1"/>
    <col min="4" max="4" width="15.5546875" customWidth="1"/>
    <col min="8" max="8" width="34.77734375" customWidth="1"/>
    <col min="9" max="9" width="15.5546875" customWidth="1"/>
    <col min="10" max="10" width="18.33203125" customWidth="1"/>
    <col min="13" max="13" width="11.88671875" bestFit="1" customWidth="1"/>
  </cols>
  <sheetData>
    <row r="1" spans="1:14" ht="37.950000000000003" customHeight="1" thickBot="1" x14ac:dyDescent="0.35">
      <c r="A1" s="201" t="s">
        <v>177</v>
      </c>
      <c r="B1" s="202"/>
      <c r="C1" s="202"/>
      <c r="D1" s="203"/>
      <c r="G1" s="178" t="s">
        <v>165</v>
      </c>
      <c r="H1" s="179"/>
      <c r="I1" s="179"/>
      <c r="J1" s="180"/>
    </row>
    <row r="2" spans="1:14" ht="43.2" x14ac:dyDescent="0.3">
      <c r="A2" s="24" t="s">
        <v>51</v>
      </c>
      <c r="B2" s="25" t="s">
        <v>96</v>
      </c>
      <c r="C2" s="25" t="s">
        <v>105</v>
      </c>
      <c r="D2" s="61" t="s">
        <v>159</v>
      </c>
      <c r="F2" s="19"/>
      <c r="G2" s="24" t="s">
        <v>51</v>
      </c>
      <c r="H2" s="25" t="s">
        <v>96</v>
      </c>
      <c r="I2" s="25" t="s">
        <v>105</v>
      </c>
      <c r="J2" s="61" t="s">
        <v>106</v>
      </c>
    </row>
    <row r="3" spans="1:14" x14ac:dyDescent="0.3">
      <c r="A3" s="70">
        <v>2015</v>
      </c>
      <c r="B3" s="71" t="s">
        <v>97</v>
      </c>
      <c r="C3" s="91">
        <v>360.99682000000001</v>
      </c>
      <c r="D3" s="51"/>
      <c r="F3" s="19"/>
      <c r="G3" s="70">
        <v>2022</v>
      </c>
      <c r="H3" s="71" t="s">
        <v>100</v>
      </c>
      <c r="I3" s="91">
        <v>18659.43633</v>
      </c>
      <c r="J3" s="67">
        <f t="shared" ref="J3:J10" si="0">I3/I$18</f>
        <v>0.44261774628175632</v>
      </c>
      <c r="K3" s="17"/>
    </row>
    <row r="4" spans="1:14" x14ac:dyDescent="0.3">
      <c r="A4" s="70">
        <v>2015</v>
      </c>
      <c r="B4" s="71" t="s">
        <v>98</v>
      </c>
      <c r="C4" s="91">
        <v>12166.82128</v>
      </c>
      <c r="D4" s="51"/>
      <c r="F4" s="19"/>
      <c r="G4" s="70">
        <v>2022</v>
      </c>
      <c r="H4" s="71" t="s">
        <v>98</v>
      </c>
      <c r="I4" s="91">
        <v>13153.73999</v>
      </c>
      <c r="J4" s="67">
        <f t="shared" si="0"/>
        <v>0.31201793272766087</v>
      </c>
      <c r="K4" s="17"/>
    </row>
    <row r="5" spans="1:14" x14ac:dyDescent="0.3">
      <c r="A5" s="70">
        <v>2015</v>
      </c>
      <c r="B5" s="71" t="s">
        <v>99</v>
      </c>
      <c r="C5" s="91">
        <v>797.93318999999997</v>
      </c>
      <c r="D5" s="51"/>
      <c r="F5" s="19"/>
      <c r="G5" s="70">
        <v>2022</v>
      </c>
      <c r="H5" s="71" t="s">
        <v>101</v>
      </c>
      <c r="I5" s="91">
        <v>4715.5726100000002</v>
      </c>
      <c r="J5" s="67">
        <f t="shared" si="0"/>
        <v>0.11185740470147307</v>
      </c>
      <c r="K5" s="17"/>
    </row>
    <row r="6" spans="1:14" x14ac:dyDescent="0.3">
      <c r="A6" s="70">
        <v>2015</v>
      </c>
      <c r="B6" s="71" t="s">
        <v>100</v>
      </c>
      <c r="C6" s="91">
        <v>22000.447469999999</v>
      </c>
      <c r="D6" s="51"/>
      <c r="F6" s="19"/>
      <c r="G6" s="70">
        <v>2022</v>
      </c>
      <c r="H6" s="71" t="s">
        <v>102</v>
      </c>
      <c r="I6" s="91">
        <v>1970.5966100000001</v>
      </c>
      <c r="J6" s="67">
        <f t="shared" si="0"/>
        <v>4.6744232511801126E-2</v>
      </c>
      <c r="K6" s="17"/>
    </row>
    <row r="7" spans="1:14" x14ac:dyDescent="0.3">
      <c r="A7" s="70">
        <v>2015</v>
      </c>
      <c r="B7" s="71" t="s">
        <v>101</v>
      </c>
      <c r="C7" s="91">
        <v>2051.9280399999998</v>
      </c>
      <c r="D7" s="51"/>
      <c r="F7" s="19"/>
      <c r="G7" s="70">
        <v>2022</v>
      </c>
      <c r="H7" s="71" t="s">
        <v>99</v>
      </c>
      <c r="I7" s="91">
        <v>1431.84376</v>
      </c>
      <c r="J7" s="67">
        <f t="shared" si="0"/>
        <v>3.3964555352610476E-2</v>
      </c>
      <c r="K7" s="17"/>
    </row>
    <row r="8" spans="1:14" x14ac:dyDescent="0.3">
      <c r="A8" s="70">
        <v>2015</v>
      </c>
      <c r="B8" s="71" t="s">
        <v>102</v>
      </c>
      <c r="C8" s="91">
        <v>806.38003000000003</v>
      </c>
      <c r="D8" s="51"/>
      <c r="F8" s="19"/>
      <c r="G8" s="70">
        <v>2022</v>
      </c>
      <c r="H8" s="71" t="s">
        <v>104</v>
      </c>
      <c r="I8" s="91">
        <v>1083.8765699999999</v>
      </c>
      <c r="J8" s="67">
        <f t="shared" si="0"/>
        <v>2.5710476789145335E-2</v>
      </c>
      <c r="K8" s="17"/>
      <c r="L8" s="96"/>
    </row>
    <row r="9" spans="1:14" x14ac:dyDescent="0.3">
      <c r="A9" s="70">
        <v>2015</v>
      </c>
      <c r="B9" s="71" t="s">
        <v>103</v>
      </c>
      <c r="C9" s="91">
        <v>220</v>
      </c>
      <c r="D9" s="51"/>
      <c r="F9" s="19"/>
      <c r="G9" s="70">
        <v>2022</v>
      </c>
      <c r="H9" s="71" t="s">
        <v>97</v>
      </c>
      <c r="I9" s="91">
        <v>899.64961000000005</v>
      </c>
      <c r="J9" s="67">
        <f t="shared" si="0"/>
        <v>2.1340456152003227E-2</v>
      </c>
      <c r="K9" s="17"/>
      <c r="M9" s="152"/>
    </row>
    <row r="10" spans="1:14" ht="15" thickBot="1" x14ac:dyDescent="0.35">
      <c r="A10" s="70">
        <v>2015</v>
      </c>
      <c r="B10" s="71" t="s">
        <v>104</v>
      </c>
      <c r="C10" s="91">
        <v>894.62064999999996</v>
      </c>
      <c r="D10" s="51"/>
      <c r="G10" s="87">
        <v>2022</v>
      </c>
      <c r="H10" s="88" t="s">
        <v>103</v>
      </c>
      <c r="I10" s="92">
        <v>242</v>
      </c>
      <c r="J10" s="69">
        <f t="shared" si="0"/>
        <v>5.7404464264534955E-3</v>
      </c>
      <c r="K10" s="17"/>
    </row>
    <row r="11" spans="1:14" ht="15" thickBot="1" x14ac:dyDescent="0.35">
      <c r="A11" s="70">
        <v>2022</v>
      </c>
      <c r="B11" s="71" t="s">
        <v>97</v>
      </c>
      <c r="C11" s="91">
        <v>899.64961000000005</v>
      </c>
      <c r="D11" s="97">
        <f t="shared" ref="D11:D17" si="1">(C11-C3)/C3</f>
        <v>1.4921261356263473</v>
      </c>
    </row>
    <row r="12" spans="1:14" x14ac:dyDescent="0.3">
      <c r="A12" s="70">
        <v>2022</v>
      </c>
      <c r="B12" s="71" t="s">
        <v>98</v>
      </c>
      <c r="C12" s="91">
        <v>13153.73999</v>
      </c>
      <c r="D12" s="97">
        <f t="shared" si="1"/>
        <v>8.1115575489081229E-2</v>
      </c>
      <c r="G12" s="178" t="s">
        <v>65</v>
      </c>
      <c r="H12" s="179"/>
      <c r="I12" s="179"/>
      <c r="J12" s="180"/>
    </row>
    <row r="13" spans="1:14" ht="14.55" customHeight="1" thickBot="1" x14ac:dyDescent="0.35">
      <c r="A13" s="70">
        <v>2022</v>
      </c>
      <c r="B13" s="71" t="s">
        <v>99</v>
      </c>
      <c r="C13" s="91">
        <v>1431.84376</v>
      </c>
      <c r="D13" s="97">
        <f t="shared" si="1"/>
        <v>0.79444065987529611</v>
      </c>
      <c r="G13" s="204"/>
      <c r="H13" s="205"/>
      <c r="I13" s="205"/>
      <c r="J13" s="206"/>
      <c r="K13" s="5"/>
      <c r="L13" s="5"/>
      <c r="M13" s="5"/>
      <c r="N13" s="5"/>
    </row>
    <row r="14" spans="1:14" ht="15" customHeight="1" x14ac:dyDescent="0.3">
      <c r="A14" s="70">
        <v>2022</v>
      </c>
      <c r="B14" s="71" t="s">
        <v>100</v>
      </c>
      <c r="C14" s="91">
        <v>18659.43633</v>
      </c>
      <c r="D14" s="97">
        <f t="shared" si="1"/>
        <v>-0.15186105394246324</v>
      </c>
      <c r="G14" s="192" t="s">
        <v>51</v>
      </c>
      <c r="H14" s="194" t="s">
        <v>96</v>
      </c>
      <c r="I14" s="196" t="s">
        <v>105</v>
      </c>
      <c r="J14" s="198" t="s">
        <v>107</v>
      </c>
      <c r="K14" s="5"/>
      <c r="L14" s="5"/>
      <c r="M14" s="5"/>
      <c r="N14" s="5"/>
    </row>
    <row r="15" spans="1:14" x14ac:dyDescent="0.3">
      <c r="A15" s="70">
        <v>2022</v>
      </c>
      <c r="B15" s="71" t="s">
        <v>101</v>
      </c>
      <c r="C15" s="91">
        <v>4715.5726100000002</v>
      </c>
      <c r="D15" s="97">
        <f t="shared" si="1"/>
        <v>1.2981179252270467</v>
      </c>
      <c r="G15" s="193"/>
      <c r="H15" s="195"/>
      <c r="I15" s="197"/>
      <c r="J15" s="199"/>
      <c r="K15" s="200"/>
      <c r="L15" s="5"/>
      <c r="M15" s="151"/>
      <c r="N15" s="5"/>
    </row>
    <row r="16" spans="1:14" x14ac:dyDescent="0.3">
      <c r="A16" s="70">
        <v>2022</v>
      </c>
      <c r="B16" s="71" t="s">
        <v>102</v>
      </c>
      <c r="C16" s="91">
        <v>1970.5966100000001</v>
      </c>
      <c r="D16" s="97">
        <f t="shared" si="1"/>
        <v>1.443756711088195</v>
      </c>
      <c r="G16" s="193"/>
      <c r="H16" s="195"/>
      <c r="I16" s="197"/>
      <c r="J16" s="199"/>
      <c r="K16" s="200"/>
      <c r="L16" s="5"/>
      <c r="M16" s="5"/>
      <c r="N16" s="5"/>
    </row>
    <row r="17" spans="1:14" x14ac:dyDescent="0.3">
      <c r="A17" s="70">
        <v>2022</v>
      </c>
      <c r="B17" s="71" t="s">
        <v>103</v>
      </c>
      <c r="C17" s="91">
        <v>242</v>
      </c>
      <c r="D17" s="97">
        <f t="shared" si="1"/>
        <v>0.1</v>
      </c>
      <c r="G17" s="70">
        <v>2022</v>
      </c>
      <c r="H17" s="99" t="s">
        <v>108</v>
      </c>
      <c r="I17" s="95">
        <v>78537.903499999986</v>
      </c>
      <c r="J17" s="101">
        <f>I17/I19</f>
        <v>0.65071433194360184</v>
      </c>
      <c r="K17" s="6"/>
      <c r="L17" s="6"/>
      <c r="M17" s="5"/>
      <c r="N17" s="5"/>
    </row>
    <row r="18" spans="1:14" ht="15" thickBot="1" x14ac:dyDescent="0.35">
      <c r="A18" s="87">
        <v>2022</v>
      </c>
      <c r="B18" s="88" t="s">
        <v>104</v>
      </c>
      <c r="C18" s="92">
        <v>1083.8765699999999</v>
      </c>
      <c r="D18" s="98">
        <f>(C18-C10)/C10</f>
        <v>0.21154879445271016</v>
      </c>
      <c r="G18" s="70">
        <v>2022</v>
      </c>
      <c r="H18" s="99" t="s">
        <v>109</v>
      </c>
      <c r="I18" s="95">
        <v>42157</v>
      </c>
      <c r="J18" s="101">
        <f>I18/(I17+I18)</f>
        <v>0.34928566805639816</v>
      </c>
      <c r="K18" s="6"/>
      <c r="L18" s="149"/>
      <c r="M18" s="5"/>
      <c r="N18" s="5"/>
    </row>
    <row r="19" spans="1:14" ht="15" thickBot="1" x14ac:dyDescent="0.35">
      <c r="D19" s="18"/>
      <c r="G19" s="87">
        <v>2022</v>
      </c>
      <c r="H19" s="100" t="s">
        <v>110</v>
      </c>
      <c r="I19" s="94">
        <f>I17+I18</f>
        <v>120694.90349999999</v>
      </c>
      <c r="J19" s="37"/>
      <c r="K19" s="5"/>
      <c r="L19" s="149"/>
      <c r="M19" s="5"/>
      <c r="N19" s="5"/>
    </row>
    <row r="20" spans="1:14" ht="15" thickBot="1" x14ac:dyDescent="0.35">
      <c r="D20" s="18"/>
      <c r="G20" s="5"/>
      <c r="H20" s="5"/>
      <c r="I20" s="5"/>
      <c r="J20" s="5"/>
      <c r="K20" s="5"/>
      <c r="L20" s="149"/>
      <c r="M20" s="5"/>
      <c r="N20" s="5"/>
    </row>
    <row r="21" spans="1:14" ht="28.95" customHeight="1" thickBot="1" x14ac:dyDescent="0.35">
      <c r="D21" s="18"/>
      <c r="G21" s="178" t="s">
        <v>66</v>
      </c>
      <c r="H21" s="179"/>
      <c r="I21" s="179"/>
      <c r="J21" s="180"/>
      <c r="K21" s="5"/>
      <c r="L21" s="149"/>
      <c r="M21" s="5"/>
      <c r="N21" s="5"/>
    </row>
    <row r="22" spans="1:14" x14ac:dyDescent="0.3">
      <c r="D22" s="18"/>
      <c r="G22" s="192" t="s">
        <v>51</v>
      </c>
      <c r="H22" s="194" t="s">
        <v>96</v>
      </c>
      <c r="I22" s="196" t="s">
        <v>111</v>
      </c>
      <c r="J22" s="198" t="s">
        <v>112</v>
      </c>
      <c r="K22" s="5"/>
      <c r="L22" s="149"/>
      <c r="M22" s="5"/>
      <c r="N22" s="5"/>
    </row>
    <row r="23" spans="1:14" x14ac:dyDescent="0.3">
      <c r="D23" s="18"/>
      <c r="G23" s="193"/>
      <c r="H23" s="195"/>
      <c r="I23" s="197"/>
      <c r="J23" s="199"/>
      <c r="L23" s="150"/>
    </row>
    <row r="24" spans="1:14" x14ac:dyDescent="0.3">
      <c r="D24" s="18"/>
      <c r="G24" s="193"/>
      <c r="H24" s="195"/>
      <c r="I24" s="197"/>
      <c r="J24" s="199"/>
    </row>
    <row r="25" spans="1:14" x14ac:dyDescent="0.3">
      <c r="D25" s="18"/>
      <c r="G25" s="70">
        <v>2022</v>
      </c>
      <c r="H25" s="71" t="s">
        <v>166</v>
      </c>
      <c r="I25" s="95">
        <v>210314.27682151899</v>
      </c>
      <c r="J25" s="72"/>
    </row>
    <row r="26" spans="1:14" ht="15" thickBot="1" x14ac:dyDescent="0.35">
      <c r="D26" s="18"/>
      <c r="G26" s="87">
        <v>2022</v>
      </c>
      <c r="H26" s="88" t="s">
        <v>64</v>
      </c>
      <c r="I26" s="155">
        <v>42157</v>
      </c>
      <c r="J26" s="69">
        <f>I26/I25</f>
        <v>0.20044763787375261</v>
      </c>
    </row>
    <row r="27" spans="1:14" x14ac:dyDescent="0.3">
      <c r="D27" s="18"/>
      <c r="G27" s="5"/>
      <c r="H27" s="5"/>
      <c r="I27" s="6"/>
      <c r="J27" s="5"/>
    </row>
    <row r="28" spans="1:14" x14ac:dyDescent="0.3">
      <c r="D28" s="18"/>
      <c r="G28" s="5"/>
      <c r="H28" s="5"/>
      <c r="I28" s="5"/>
      <c r="J28" s="5"/>
    </row>
    <row r="29" spans="1:14" x14ac:dyDescent="0.3">
      <c r="D29" s="18"/>
    </row>
    <row r="30" spans="1:14" x14ac:dyDescent="0.3">
      <c r="D30" s="18"/>
    </row>
    <row r="31" spans="1:14" x14ac:dyDescent="0.3">
      <c r="D31" s="18"/>
    </row>
    <row r="32" spans="1:14" x14ac:dyDescent="0.3">
      <c r="D32" s="18"/>
    </row>
    <row r="33" spans="4:10" x14ac:dyDescent="0.3">
      <c r="D33" s="18"/>
    </row>
    <row r="34" spans="4:10" x14ac:dyDescent="0.3">
      <c r="D34" s="18"/>
      <c r="H34" s="4"/>
    </row>
    <row r="35" spans="4:10" x14ac:dyDescent="0.3">
      <c r="H35" s="23"/>
      <c r="I35" s="6"/>
    </row>
    <row r="36" spans="4:10" x14ac:dyDescent="0.3">
      <c r="H36" s="23"/>
    </row>
    <row r="37" spans="4:10" x14ac:dyDescent="0.3">
      <c r="H37" s="23"/>
    </row>
    <row r="39" spans="4:10" ht="15" thickBot="1" x14ac:dyDescent="0.35">
      <c r="I39" s="21"/>
      <c r="J39" s="22"/>
    </row>
    <row r="40" spans="4:10" ht="15" thickBot="1" x14ac:dyDescent="0.35">
      <c r="I40" s="21"/>
      <c r="J40" s="22"/>
    </row>
    <row r="41" spans="4:10" ht="15" thickBot="1" x14ac:dyDescent="0.35">
      <c r="I41" s="21"/>
      <c r="J41" s="22"/>
    </row>
    <row r="42" spans="4:10" ht="15" thickBot="1" x14ac:dyDescent="0.35">
      <c r="I42" s="21"/>
      <c r="J42" s="22"/>
    </row>
    <row r="43" spans="4:10" ht="15" thickBot="1" x14ac:dyDescent="0.35">
      <c r="I43" s="21"/>
      <c r="J43" s="22"/>
    </row>
    <row r="44" spans="4:10" ht="15" thickBot="1" x14ac:dyDescent="0.35">
      <c r="I44" s="21"/>
      <c r="J44" s="22"/>
    </row>
    <row r="45" spans="4:10" ht="15" thickBot="1" x14ac:dyDescent="0.35">
      <c r="I45" s="21"/>
      <c r="J45" s="22"/>
    </row>
    <row r="46" spans="4:10" ht="15" thickBot="1" x14ac:dyDescent="0.35">
      <c r="I46" s="21"/>
      <c r="J46" s="22"/>
    </row>
    <row r="47" spans="4:10" ht="15" thickBot="1" x14ac:dyDescent="0.35">
      <c r="I47" s="21"/>
      <c r="J47" s="22"/>
    </row>
  </sheetData>
  <mergeCells count="13">
    <mergeCell ref="A1:D1"/>
    <mergeCell ref="G1:J1"/>
    <mergeCell ref="G12:J13"/>
    <mergeCell ref="G14:G16"/>
    <mergeCell ref="H14:H16"/>
    <mergeCell ref="I14:I16"/>
    <mergeCell ref="J14:J16"/>
    <mergeCell ref="G22:G24"/>
    <mergeCell ref="H22:H24"/>
    <mergeCell ref="I22:I24"/>
    <mergeCell ref="J22:J24"/>
    <mergeCell ref="K15:K16"/>
    <mergeCell ref="G21:J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 2022</vt:lpstr>
      <vt:lpstr>climat</vt:lpstr>
      <vt:lpstr>Emissions de GES</vt:lpstr>
      <vt:lpstr>Puits de carbone</vt:lpstr>
      <vt:lpstr>Emissions de polluants</vt:lpstr>
      <vt:lpstr>air</vt:lpstr>
      <vt:lpstr>Consommation d'énergie</vt:lpstr>
      <vt:lpstr>Prod EnR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Yolande Ravaud</cp:lastModifiedBy>
  <dcterms:created xsi:type="dcterms:W3CDTF">2021-08-23T12:32:03Z</dcterms:created>
  <dcterms:modified xsi:type="dcterms:W3CDTF">2023-12-19T18:07:04Z</dcterms:modified>
</cp:coreProperties>
</file>